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\Desktop\"/>
    </mc:Choice>
  </mc:AlternateContent>
  <bookViews>
    <workbookView xWindow="14385" yWindow="45" windowWidth="14430" windowHeight="12825" tabRatio="883"/>
  </bookViews>
  <sheets>
    <sheet name="Final Results" sheetId="1" r:id="rId1"/>
    <sheet name="Open questions" sheetId="26" r:id="rId2"/>
    <sheet name="Graph Activity - % 4 &amp; 5" sheetId="6" r:id="rId3"/>
    <sheet name="Radar Activity" sheetId="25" r:id="rId4"/>
    <sheet name="Graph - Activity" sheetId="19" r:id="rId5"/>
    <sheet name="Graph. RP" sheetId="23" state="veryHidden" r:id="rId6"/>
    <sheet name="Graph - Centre" sheetId="20" state="veryHidden" r:id="rId7"/>
    <sheet name="Data" sheetId="2" r:id="rId8"/>
    <sheet name="Lotus" sheetId="11" state="veryHidden" r:id="rId9"/>
  </sheets>
  <definedNames>
    <definedName name="Consumi_10" localSheetId="8">Lotus!#REF!</definedName>
    <definedName name="Consumi_11" localSheetId="8">Lotus!#REF!</definedName>
    <definedName name="Consumi_12" localSheetId="8">Lotus!#REF!</definedName>
    <definedName name="Consumi_13" localSheetId="0">'Final Results'!#REF!</definedName>
    <definedName name="Consumi_13" localSheetId="8">Lotus!#REF!</definedName>
    <definedName name="Consumi_14" localSheetId="8">Lotus!#REF!</definedName>
    <definedName name="Consumi_15" localSheetId="8">Lotus!#REF!</definedName>
    <definedName name="Consumi_16" localSheetId="8">Lotus!#REF!</definedName>
    <definedName name="Consumi_17" localSheetId="8">Lotus!#REF!</definedName>
    <definedName name="Consumi_18" localSheetId="8">Lotus!#REF!</definedName>
    <definedName name="Consumi_19" localSheetId="8">Lotus!#REF!</definedName>
    <definedName name="Consumi_20" localSheetId="8">Lotus!#REF!</definedName>
    <definedName name="Consumi_21" localSheetId="8">Lotus!#REF!</definedName>
    <definedName name="Consumi_22" localSheetId="8">Lotus!#REF!</definedName>
    <definedName name="Consumi_23" localSheetId="8">Lotus!#REF!</definedName>
    <definedName name="Consumi_24" localSheetId="8">Lotus!#REF!</definedName>
    <definedName name="Consumi_25" localSheetId="8">Lotus!#REF!</definedName>
    <definedName name="Consumi_26" localSheetId="8">Lotus!#REF!</definedName>
    <definedName name="Consumi_27" localSheetId="8">Lotus!#REF!</definedName>
    <definedName name="Consumi_28" localSheetId="8">Lotus!#REF!</definedName>
    <definedName name="Consumi_29" localSheetId="8">Lotus!#REF!</definedName>
    <definedName name="Consumi_30" localSheetId="8">Lotus!#REF!</definedName>
    <definedName name="Consumi_31" localSheetId="8">Lotus!#REF!</definedName>
    <definedName name="Consumi_32" localSheetId="8">Lotus!#REF!</definedName>
    <definedName name="Consumi_33" localSheetId="8">Lotus!#REF!</definedName>
    <definedName name="Consumi_34" localSheetId="8">Lotus!#REF!</definedName>
    <definedName name="Consumi_35" localSheetId="8">Lotus!#REF!</definedName>
    <definedName name="Consumi_36" localSheetId="8">Lotus!#REF!</definedName>
    <definedName name="Consumi_37" localSheetId="8">Lotus!#REF!</definedName>
    <definedName name="Consumi_38" localSheetId="8">Lotus!#REF!</definedName>
    <definedName name="Consumi_39" localSheetId="8">Lotus!#REF!</definedName>
    <definedName name="Consumi_4" localSheetId="7">Data!#REF!</definedName>
    <definedName name="Consumi_4" localSheetId="8">Lotus!$A$1:$AC$51</definedName>
    <definedName name="Consumi_40" localSheetId="8">Lotus!#REF!</definedName>
    <definedName name="Consumi_41" localSheetId="8">Lotus!#REF!</definedName>
    <definedName name="Consumi_42" localSheetId="8">Lotus!#REF!</definedName>
    <definedName name="Consumi_43" localSheetId="8">Lotus!#REF!</definedName>
    <definedName name="Consumi_44" localSheetId="8">Lotus!#REF!</definedName>
    <definedName name="Consumi_45" localSheetId="8">Lotus!#REF!</definedName>
    <definedName name="Consumi_46" localSheetId="8">Lotus!#REF!</definedName>
    <definedName name="Consumi_47" localSheetId="8">Lotus!#REF!</definedName>
    <definedName name="Consumi_48" localSheetId="8">Lotus!#REF!</definedName>
    <definedName name="Consumi_5" localSheetId="8">Lotus!#REF!</definedName>
    <definedName name="Consumi_6" localSheetId="8">Lotus!#REF!</definedName>
    <definedName name="Consumi_7" localSheetId="8">Lotus!#REF!</definedName>
    <definedName name="Consumi_8" localSheetId="8">Lotus!#REF!</definedName>
    <definedName name="Consumi_9" localSheetId="8">Lotus!#REF!</definedName>
    <definedName name="Lotus_copiato_TXT" localSheetId="8">Lotus!#REF!</definedName>
    <definedName name="Lotus_copiato_TXT_1" localSheetId="8">Lotus!#REF!</definedName>
    <definedName name="_xlnm.Print_Area" localSheetId="0">'Final Results'!#REF!</definedName>
  </definedNames>
  <calcPr calcId="162913"/>
</workbook>
</file>

<file path=xl/calcChain.xml><?xml version="1.0" encoding="utf-8"?>
<calcChain xmlns="http://schemas.openxmlformats.org/spreadsheetml/2006/main">
  <c r="C51" i="1" l="1"/>
  <c r="D50" i="1"/>
  <c r="C50" i="1"/>
  <c r="D49" i="1"/>
  <c r="C49" i="1"/>
  <c r="D48" i="1" s="1"/>
  <c r="C48" i="1"/>
  <c r="C47" i="1"/>
  <c r="D46" i="1" s="1"/>
  <c r="C46" i="1"/>
  <c r="C45" i="1"/>
  <c r="C44" i="1"/>
  <c r="C43" i="1"/>
  <c r="C42" i="1"/>
  <c r="C41" i="1"/>
  <c r="C40" i="1"/>
  <c r="C39" i="1"/>
  <c r="C36" i="1"/>
  <c r="D35" i="1"/>
  <c r="C35" i="1"/>
  <c r="D34" i="1" s="1"/>
  <c r="C34" i="1"/>
  <c r="D16" i="2"/>
  <c r="C16" i="2"/>
  <c r="B16" i="2"/>
  <c r="AM25" i="1"/>
  <c r="AL25" i="1"/>
  <c r="AK25" i="1"/>
  <c r="AJ25" i="1"/>
  <c r="AI25" i="1"/>
  <c r="AH25" i="1"/>
  <c r="AG25" i="1"/>
  <c r="AF25" i="1"/>
  <c r="AD25" i="1"/>
  <c r="AC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D25" i="1"/>
  <c r="C25" i="1"/>
  <c r="AM24" i="1"/>
  <c r="AL24" i="1"/>
  <c r="AK24" i="1"/>
  <c r="AA24" i="1" s="1"/>
  <c r="AJ24" i="1"/>
  <c r="AI24" i="1"/>
  <c r="Y24" i="1" s="1"/>
  <c r="AH24" i="1"/>
  <c r="AG24" i="1"/>
  <c r="AF24" i="1"/>
  <c r="V24" i="1" s="1"/>
  <c r="F24" i="1"/>
  <c r="C24" i="1"/>
  <c r="AM23" i="1"/>
  <c r="AL23" i="1"/>
  <c r="AK23" i="1"/>
  <c r="AA23" i="1" s="1"/>
  <c r="AJ23" i="1"/>
  <c r="Z23" i="1" s="1"/>
  <c r="AI23" i="1"/>
  <c r="Y23" i="1" s="1"/>
  <c r="AH23" i="1"/>
  <c r="X23" i="1" s="1"/>
  <c r="AG23" i="1"/>
  <c r="W23" i="1" s="1"/>
  <c r="AF23" i="1"/>
  <c r="V23" i="1" s="1"/>
  <c r="F23" i="1"/>
  <c r="C23" i="1"/>
  <c r="AM22" i="1"/>
  <c r="AL22" i="1"/>
  <c r="AK22" i="1"/>
  <c r="AJ22" i="1"/>
  <c r="Z22" i="1" s="1"/>
  <c r="AI22" i="1"/>
  <c r="Y22" i="1" s="1"/>
  <c r="AH22" i="1"/>
  <c r="AG22" i="1"/>
  <c r="AF22" i="1"/>
  <c r="V22" i="1" s="1"/>
  <c r="F22" i="1"/>
  <c r="C22" i="1"/>
  <c r="AM21" i="1"/>
  <c r="AL21" i="1"/>
  <c r="AK21" i="1"/>
  <c r="AJ21" i="1"/>
  <c r="Z21" i="1" s="1"/>
  <c r="AI21" i="1"/>
  <c r="Y21" i="1" s="1"/>
  <c r="AH21" i="1"/>
  <c r="X21" i="1" s="1"/>
  <c r="AG21" i="1"/>
  <c r="AF21" i="1"/>
  <c r="V21" i="1" s="1"/>
  <c r="F21" i="1"/>
  <c r="C21" i="1"/>
  <c r="AM20" i="1"/>
  <c r="AL20" i="1"/>
  <c r="AK20" i="1"/>
  <c r="AJ20" i="1"/>
  <c r="Z20" i="1" s="1"/>
  <c r="AI20" i="1"/>
  <c r="Y20" i="1" s="1"/>
  <c r="AH20" i="1"/>
  <c r="X20" i="1" s="1"/>
  <c r="AG20" i="1"/>
  <c r="W20" i="1" s="1"/>
  <c r="AF20" i="1"/>
  <c r="V20" i="1" s="1"/>
  <c r="F20" i="1"/>
  <c r="C20" i="1"/>
  <c r="AM19" i="1"/>
  <c r="AL19" i="1"/>
  <c r="AK19" i="1"/>
  <c r="AA19" i="1" s="1"/>
  <c r="AJ19" i="1"/>
  <c r="Z19" i="1" s="1"/>
  <c r="AI19" i="1"/>
  <c r="AH19" i="1"/>
  <c r="AG19" i="1"/>
  <c r="AF19" i="1"/>
  <c r="V19" i="1" s="1"/>
  <c r="Y19" i="1"/>
  <c r="F19" i="1"/>
  <c r="C19" i="1"/>
  <c r="AM18" i="1"/>
  <c r="AL18" i="1"/>
  <c r="AK18" i="1"/>
  <c r="AJ18" i="1"/>
  <c r="Z18" i="1" s="1"/>
  <c r="AI18" i="1"/>
  <c r="AH18" i="1"/>
  <c r="AG18" i="1"/>
  <c r="W18" i="1" s="1"/>
  <c r="AF18" i="1"/>
  <c r="V18" i="1" s="1"/>
  <c r="Y18" i="1"/>
  <c r="X18" i="1"/>
  <c r="F18" i="1"/>
  <c r="C18" i="1"/>
  <c r="AM17" i="1"/>
  <c r="AL17" i="1"/>
  <c r="AK17" i="1"/>
  <c r="AJ17" i="1"/>
  <c r="Z17" i="1" s="1"/>
  <c r="AI17" i="1"/>
  <c r="AH17" i="1"/>
  <c r="AG17" i="1"/>
  <c r="AF17" i="1"/>
  <c r="V17" i="1" s="1"/>
  <c r="Y17" i="1"/>
  <c r="F17" i="1"/>
  <c r="C17" i="1"/>
  <c r="AM16" i="1"/>
  <c r="AL16" i="1"/>
  <c r="AK16" i="1"/>
  <c r="AA16" i="1" s="1"/>
  <c r="AJ16" i="1"/>
  <c r="Z16" i="1" s="1"/>
  <c r="AI16" i="1"/>
  <c r="Y16" i="1" s="1"/>
  <c r="AH16" i="1"/>
  <c r="AG16" i="1"/>
  <c r="W16" i="1" s="1"/>
  <c r="AF16" i="1"/>
  <c r="V16" i="1" s="1"/>
  <c r="F16" i="1"/>
  <c r="C16" i="1"/>
  <c r="AM15" i="1"/>
  <c r="AL15" i="1"/>
  <c r="AK15" i="1"/>
  <c r="AA15" i="1" s="1"/>
  <c r="AJ15" i="1"/>
  <c r="Z15" i="1" s="1"/>
  <c r="AI15" i="1"/>
  <c r="Y15" i="1" s="1"/>
  <c r="AH15" i="1"/>
  <c r="X15" i="1" s="1"/>
  <c r="AG15" i="1"/>
  <c r="W15" i="1" s="1"/>
  <c r="AF15" i="1"/>
  <c r="V15" i="1" s="1"/>
  <c r="F15" i="1"/>
  <c r="C15" i="1"/>
  <c r="AM14" i="1"/>
  <c r="AL14" i="1"/>
  <c r="AK14" i="1"/>
  <c r="AJ14" i="1"/>
  <c r="Z14" i="1" s="1"/>
  <c r="AI14" i="1"/>
  <c r="Y14" i="1" s="1"/>
  <c r="AH14" i="1"/>
  <c r="AG14" i="1"/>
  <c r="AF14" i="1"/>
  <c r="V14" i="1" s="1"/>
  <c r="F14" i="1"/>
  <c r="C14" i="1"/>
  <c r="AM13" i="1"/>
  <c r="AL13" i="1"/>
  <c r="AK13" i="1"/>
  <c r="AJ13" i="1"/>
  <c r="AI13" i="1"/>
  <c r="Y13" i="1" s="1"/>
  <c r="AH13" i="1"/>
  <c r="X13" i="1" s="1"/>
  <c r="AG13" i="1"/>
  <c r="W13" i="1" s="1"/>
  <c r="AF13" i="1"/>
  <c r="V13" i="1" s="1"/>
  <c r="Z13" i="1"/>
  <c r="F13" i="1"/>
  <c r="C13" i="1"/>
  <c r="AM12" i="1"/>
  <c r="AL12" i="1"/>
  <c r="AK12" i="1"/>
  <c r="AJ12" i="1"/>
  <c r="AI12" i="1"/>
  <c r="Y12" i="1" s="1"/>
  <c r="AH12" i="1"/>
  <c r="AG12" i="1"/>
  <c r="AF12" i="1"/>
  <c r="V12" i="1" s="1"/>
  <c r="W12" i="1"/>
  <c r="F12" i="1"/>
  <c r="C12" i="1"/>
  <c r="AM11" i="1"/>
  <c r="AL11" i="1"/>
  <c r="AK11" i="1"/>
  <c r="AJ11" i="1"/>
  <c r="Z11" i="1" s="1"/>
  <c r="AI11" i="1"/>
  <c r="Y11" i="1" s="1"/>
  <c r="AH11" i="1"/>
  <c r="AG11" i="1"/>
  <c r="AF11" i="1"/>
  <c r="F11" i="1"/>
  <c r="C11" i="1"/>
  <c r="AM10" i="1"/>
  <c r="AL10" i="1"/>
  <c r="AK10" i="1"/>
  <c r="AJ10" i="1"/>
  <c r="AI10" i="1"/>
  <c r="AH10" i="1"/>
  <c r="AG10" i="1"/>
  <c r="AF10" i="1"/>
  <c r="F10" i="1"/>
  <c r="C10" i="1"/>
  <c r="D47" i="1" l="1"/>
  <c r="D40" i="1"/>
  <c r="D44" i="1"/>
  <c r="D45" i="1"/>
  <c r="D43" i="1"/>
  <c r="D42" i="1"/>
  <c r="D41" i="1"/>
  <c r="D39" i="1"/>
  <c r="Z24" i="1"/>
  <c r="W24" i="1"/>
  <c r="X24" i="1"/>
  <c r="AD24" i="1" s="1"/>
  <c r="AB24" i="1"/>
  <c r="D24" i="1"/>
  <c r="AC24" i="1"/>
  <c r="G24" i="1"/>
  <c r="D23" i="1"/>
  <c r="AB23" i="1"/>
  <c r="AD23" i="1"/>
  <c r="AC23" i="1"/>
  <c r="G23" i="1"/>
  <c r="W22" i="1"/>
  <c r="AC22" i="1" s="1"/>
  <c r="X22" i="1"/>
  <c r="AA22" i="1"/>
  <c r="D22" i="1"/>
  <c r="AB22" i="1"/>
  <c r="AD22" i="1"/>
  <c r="G22" i="1"/>
  <c r="W21" i="1"/>
  <c r="AC21" i="1" s="1"/>
  <c r="AA21" i="1"/>
  <c r="D21" i="1"/>
  <c r="AB21" i="1"/>
  <c r="AD21" i="1"/>
  <c r="G21" i="1"/>
  <c r="AA20" i="1"/>
  <c r="D20" i="1"/>
  <c r="AB20" i="1"/>
  <c r="AD20" i="1"/>
  <c r="AC20" i="1"/>
  <c r="G20" i="1"/>
  <c r="W19" i="1"/>
  <c r="X19" i="1"/>
  <c r="AB19" i="1"/>
  <c r="D19" i="1"/>
  <c r="AD19" i="1"/>
  <c r="AC19" i="1"/>
  <c r="G19" i="1"/>
  <c r="D18" i="1"/>
  <c r="AA18" i="1"/>
  <c r="AB18" i="1"/>
  <c r="AD18" i="1"/>
  <c r="AC18" i="1"/>
  <c r="G18" i="1"/>
  <c r="W17" i="1"/>
  <c r="X17" i="1"/>
  <c r="AA17" i="1"/>
  <c r="AB17" i="1"/>
  <c r="D17" i="1"/>
  <c r="AD17" i="1"/>
  <c r="AC17" i="1"/>
  <c r="G17" i="1"/>
  <c r="X16" i="1"/>
  <c r="D16" i="1"/>
  <c r="AB16" i="1"/>
  <c r="AD16" i="1"/>
  <c r="AC16" i="1"/>
  <c r="G16" i="1"/>
  <c r="D15" i="1"/>
  <c r="AB15" i="1"/>
  <c r="AD15" i="1"/>
  <c r="AC15" i="1"/>
  <c r="G15" i="1"/>
  <c r="W14" i="1"/>
  <c r="X14" i="1"/>
  <c r="AA14" i="1"/>
  <c r="D14" i="1"/>
  <c r="AB14" i="1"/>
  <c r="AD14" i="1"/>
  <c r="AC14" i="1"/>
  <c r="G14" i="1"/>
  <c r="AA13" i="1"/>
  <c r="D13" i="1"/>
  <c r="AB13" i="1"/>
  <c r="AD13" i="1"/>
  <c r="AC13" i="1"/>
  <c r="G13" i="1"/>
  <c r="Z12" i="1"/>
  <c r="X12" i="1"/>
  <c r="AA12" i="1"/>
  <c r="D12" i="1"/>
  <c r="AB12" i="1"/>
  <c r="AD12" i="1"/>
  <c r="AC12" i="1"/>
  <c r="G12" i="1"/>
  <c r="W11" i="1"/>
  <c r="X11" i="1"/>
  <c r="AA11" i="1"/>
  <c r="D11" i="1"/>
  <c r="AB11" i="1"/>
  <c r="G11" i="1"/>
  <c r="V11" i="1"/>
  <c r="Y10" i="1"/>
  <c r="W10" i="1"/>
  <c r="Z10" i="1"/>
  <c r="D10" i="1" s="1"/>
  <c r="X10" i="1"/>
  <c r="AA10" i="1"/>
  <c r="AB10" i="1"/>
  <c r="G10" i="1"/>
  <c r="V10" i="1"/>
  <c r="AC11" i="1" l="1"/>
  <c r="AD11" i="1"/>
  <c r="AD10" i="1"/>
  <c r="AC10" i="1"/>
</calcChain>
</file>

<file path=xl/connections.xml><?xml version="1.0" encoding="utf-8"?>
<connections xmlns="http://schemas.openxmlformats.org/spreadsheetml/2006/main">
  <connection id="1" name="Export" type="6" refreshedVersion="6" deleted="1" background="1" saveData="1">
    <textPr prompt="0" sourceFile="C:\Windows\Temp\Export.txt" tab="0" delimiter=";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<sst xmlns="http://schemas.openxmlformats.org/spreadsheetml/2006/main" count="240" uniqueCount="119">
  <si>
    <t>A1512589</t>
  </si>
  <si>
    <t xml:space="preserve">Accompagnement et protection des travailleurs migrants tout au long du cycle migratoire </t>
  </si>
  <si>
    <t>FR</t>
  </si>
  <si>
    <t>Hammamet, Tunisia</t>
  </si>
  <si>
    <t>step</t>
  </si>
  <si>
    <t>text</t>
  </si>
  <si>
    <t>title</t>
  </si>
  <si>
    <t>order</t>
  </si>
  <si>
    <t>mandatory</t>
  </si>
  <si>
    <t>graph</t>
  </si>
  <si>
    <t>type</t>
  </si>
  <si>
    <t>code</t>
  </si>
  <si>
    <t>subcode</t>
  </si>
  <si>
    <t>year ref</t>
  </si>
  <si>
    <t>submitted q.nnaires</t>
  </si>
  <si>
    <t>prev year avg</t>
  </si>
  <si>
    <t>NOTEID</t>
  </si>
  <si>
    <t>radar</t>
  </si>
  <si>
    <t>answers</t>
  </si>
  <si>
    <t>Before participating in this activity, did you have enough information to understand whether it could meet your learning needs?</t>
  </si>
  <si>
    <t>Preliminary information</t>
  </si>
  <si>
    <t>q1</t>
  </si>
  <si>
    <t>x</t>
  </si>
  <si>
    <t xml:space="preserve">To what extent were the activity's objectives achieved? </t>
  </si>
  <si>
    <t>Achievement of objectives</t>
  </si>
  <si>
    <t>Given the activity's objectives, how appropriate were the activity's contents?</t>
  </si>
  <si>
    <t>Contents appropriate to objectives</t>
  </si>
  <si>
    <t>How well did the course address the specific needs of both women and men within the course's sector or theme?</t>
  </si>
  <si>
    <t>Gender balance</t>
  </si>
  <si>
    <t>To what extent did this course/learning activity give you any tools, skills or knowledge to address gender equality in the sector in which you work?</t>
  </si>
  <si>
    <t xml:space="preserve">Skills on Gender </t>
  </si>
  <si>
    <t xml:space="preserve">Were the learning methods used generally appropriate? </t>
  </si>
  <si>
    <t>Learning methods</t>
  </si>
  <si>
    <t>How would you judge the resource persons' overall contribution?</t>
  </si>
  <si>
    <t>Resource persons</t>
  </si>
  <si>
    <t>Did the group of participants with whom you attended the activity contribute to your learning?</t>
  </si>
  <si>
    <t>Group working relations</t>
  </si>
  <si>
    <t xml:space="preserve">Were the materials used during the activity appropriate? </t>
  </si>
  <si>
    <t>Materials</t>
  </si>
  <si>
    <t>Would you say that the logistics of the activity were well organized?</t>
  </si>
  <si>
    <t>Organization</t>
  </si>
  <si>
    <t>Would you say that the administrative support/secretariat was efficient?</t>
  </si>
  <si>
    <t>Secretariat</t>
  </si>
  <si>
    <t>Did you find the study tour/visit useful?</t>
  </si>
  <si>
    <t>Study tour/visit</t>
  </si>
  <si>
    <t xml:space="preserve"> How likely is it that you will apply some of what you have learned?</t>
  </si>
  <si>
    <t>Relevance to participant's job</t>
  </si>
  <si>
    <t>How likely is it that your institution/employer will benefit from your participation in the activity?</t>
  </si>
  <si>
    <t>Relevance to your organization's needs</t>
  </si>
  <si>
    <t>Are you satisfied with the overall quality of the activity?</t>
  </si>
  <si>
    <t>Overall quality</t>
  </si>
  <si>
    <t>Gender</t>
  </si>
  <si>
    <t>demographic information</t>
  </si>
  <si>
    <t>Organization type</t>
  </si>
  <si>
    <t>Q: How would you suggest the resource persons improve the overall quality of their contribution? (You may name someone in particular.)</t>
  </si>
  <si>
    <t>Q: Do you have any observations or suggestions?</t>
  </si>
  <si>
    <t>Language: FR</t>
  </si>
  <si>
    <t>Results - End of activity questionnaire</t>
  </si>
  <si>
    <t>Date: 24/09/2019 to 27/09/2019</t>
  </si>
  <si>
    <t>Venue: Hammamet, Tunisia</t>
  </si>
  <si>
    <t>Number of Participants: 14</t>
  </si>
  <si>
    <t>Returned Questionnaires (number and percentage): 13 ; 92.9%</t>
  </si>
  <si>
    <t>Responses by participant</t>
  </si>
  <si>
    <t>num</t>
  </si>
  <si>
    <t>distribution</t>
  </si>
  <si>
    <t>Number of answers</t>
  </si>
  <si>
    <t>st</t>
  </si>
  <si>
    <t>of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</si>
  <si>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</si>
  <si>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</si>
  <si>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</si>
  <si>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</si>
  <si>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</si>
  <si>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</si>
  <si>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</si>
  <si>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</si>
  <si>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</si>
  <si>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</si>
  <si>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</si>
  <si>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</si>
  <si>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</si>
  <si>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min</t>
  </si>
  <si>
    <t>max</t>
  </si>
  <si>
    <t>%</t>
  </si>
  <si>
    <t>Questions</t>
  </si>
  <si>
    <t>aver.</t>
  </si>
  <si>
    <t>% 4 &amp; 5</t>
  </si>
  <si>
    <t>ref</t>
  </si>
  <si>
    <t>dev</t>
  </si>
  <si>
    <t>ans.</t>
  </si>
  <si>
    <t>4 &amp; 5</t>
  </si>
  <si>
    <t>sum1</t>
  </si>
  <si>
    <t>sum2</t>
  </si>
  <si>
    <t>Average</t>
  </si>
  <si>
    <t>x = missing or invalid response</t>
  </si>
  <si>
    <t>Averages</t>
  </si>
  <si>
    <t>Demographic information</t>
  </si>
  <si>
    <t>Sex</t>
  </si>
  <si>
    <t>freq</t>
  </si>
  <si>
    <t>percent.</t>
  </si>
  <si>
    <t>Female</t>
  </si>
  <si>
    <t>Male</t>
  </si>
  <si>
    <t>Government/public institution</t>
  </si>
  <si>
    <t>Intergovernmental organization</t>
  </si>
  <si>
    <t>Non governmental organization</t>
  </si>
  <si>
    <t>Private enterprise</t>
  </si>
  <si>
    <t>Training/academic institution</t>
  </si>
  <si>
    <t>UN organization</t>
  </si>
  <si>
    <t>Trade Union organization</t>
  </si>
  <si>
    <t>Employer organization</t>
  </si>
  <si>
    <t>Ministries of Labour</t>
  </si>
  <si>
    <t>International Labour Organization</t>
  </si>
  <si>
    <t>Other</t>
  </si>
  <si>
    <t>Currently Unemployed</t>
  </si>
  <si>
    <t>n</t>
  </si>
  <si>
    <t>A1512589 - Accompagnement et protection des travailleurs migrants tout au long du cycle migratoire : Quel rôle pour les syndicats?</t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</si>
  <si>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Some experts (I do not want to cite them) do not master the language and this creates a communication problem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</si>
  <si>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Have study guides and study visits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</si>
  <si>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 xml:space="preserve">A one-hour lunch break in a Mediterranean country is not adequate. The lunch break had to be extended even if this meant finishing the afternoon sessions a bit later.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</si>
</sst>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E2EAF8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9" fontId="1" fillId="4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9" fontId="1" fillId="0" borderId="3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2" fontId="1" fillId="3" borderId="2" xfId="0" applyNumberFormat="1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9" fontId="1" fillId="0" borderId="2" xfId="0" applyNumberFormat="1" applyFont="1" applyBorder="1" applyAlignment="1">
      <alignment horizontal="right"/>
    </xf>
    <xf numFmtId="9" fontId="1" fillId="4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9" fontId="1" fillId="3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16">
    <dxf>
      <font>
        <b/>
        <i val="0"/>
        <color auto="1"/>
      </font>
      <fill>
        <patternFill>
          <fgColor indexed="64"/>
          <bgColor theme="5" tint="0.59996337778862885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  <dxf>
      <fill>
        <patternFill patternType="solid">
          <bgColor rgb="FFFFF39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onnections" Target="connection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 sz="1200" b="1" i="0" u="none" strike="noStrike" baseline="0">
                <a:effectLst/>
              </a:rPr>
              <a:t>A1512589 - Accompagnement et protection des travailleurs migrants tout au long du cycle migratoire : Quel rôle pour les syndicats?</a:t>
            </a:r>
            <a:r>
              <a:rPr lang="en-GB" sz="1200" b="1" i="0" u="none" strike="noStrike" baseline="0"/>
              <a:t> </a:t>
            </a:r>
            <a:r>
              <a:rPr lang="en-GB" sz="1200"/>
              <a:t>
Percentage of 4 &amp; 5 answers by questions</a:t>
            </a:r>
          </a:p>
        </c:rich>
      </c:tx>
      <c:overlay val="0"/>
    </c:title>
    <c:autoTitleDeleted val="0"/>
    <c:view3D>
      <c:rotX val="22"/>
      <c:hPercent val="53"/>
      <c:rotY val="34"/>
      <c:depthPercent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399172699069287E-2"/>
          <c:y val="0.11864406779661017"/>
          <c:w val="0.9410548086866598"/>
          <c:h val="0.7915254237288135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Data!$A$1:$A$15</c:f>
              <c:strCache>
                <c:ptCount val="15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Study tour/visit</c:v>
                </c:pt>
                <c:pt idx="12">
                  <c:v>Relevance to participant's job</c:v>
                </c:pt>
                <c:pt idx="13">
                  <c:v>Relevance to your organization's needs</c:v>
                </c:pt>
                <c:pt idx="14">
                  <c:v>Overall quality</c:v>
                </c:pt>
              </c:strCache>
            </c:strRef>
          </c:cat>
          <c:val>
            <c:numRef>
              <c:f>Data!$D$1:$D$15</c:f>
              <c:numCache>
                <c:formatCode>0%</c:formatCode>
                <c:ptCount val="15"/>
                <c:pt idx="0">
                  <c:v>0.5</c:v>
                </c:pt>
                <c:pt idx="1">
                  <c:v>0.84615384615384603</c:v>
                </c:pt>
                <c:pt idx="2">
                  <c:v>0.61538461538461497</c:v>
                </c:pt>
                <c:pt idx="3">
                  <c:v>0.38461538461538503</c:v>
                </c:pt>
                <c:pt idx="4">
                  <c:v>0.69230769230769196</c:v>
                </c:pt>
                <c:pt idx="5">
                  <c:v>0.61538461538461497</c:v>
                </c:pt>
                <c:pt idx="6">
                  <c:v>0.69230769230769196</c:v>
                </c:pt>
                <c:pt idx="7">
                  <c:v>1</c:v>
                </c:pt>
                <c:pt idx="8">
                  <c:v>0.84615384615384603</c:v>
                </c:pt>
                <c:pt idx="9">
                  <c:v>0.92307692307692302</c:v>
                </c:pt>
                <c:pt idx="10">
                  <c:v>0.92307692307692302</c:v>
                </c:pt>
                <c:pt idx="11">
                  <c:v>0.92307692307692302</c:v>
                </c:pt>
                <c:pt idx="12">
                  <c:v>0.76923076923076905</c:v>
                </c:pt>
                <c:pt idx="13">
                  <c:v>0.84615384615384603</c:v>
                </c:pt>
                <c:pt idx="14">
                  <c:v>0.84615384615384603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F-4F4F-9745-D3FA4C398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500"/>
        <c:shape val="box"/>
        <c:axId val="139351936"/>
        <c:axId val="140352896"/>
        <c:axId val="0"/>
      </c:bar3DChart>
      <c:catAx>
        <c:axId val="139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52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035289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35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1" i="0" u="none" strike="noStrike" baseline="0">
                <a:effectLst/>
              </a:rPr>
              <a:t>A1512589 - Accompagnement et protection des travailleurs migrants tout au long du cycle migratoire : Quel rôle pour les syndicats?</a:t>
            </a:r>
            <a:r>
              <a:rPr lang="en-GB" sz="1200" b="1" i="0" u="none" strike="noStrike" baseline="0"/>
              <a:t> </a:t>
            </a:r>
            <a:r>
              <a:rPr lang="en-GB"/>
              <a:t>
Selected questions 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activity</c:v>
          </c:tx>
          <c:spPr>
            <a:ln w="19050" cap="rnd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Data!$F$1:$F$6</c:f>
              <c:strCache>
                <c:ptCount val="6"/>
                <c:pt idx="0">
                  <c:v>Achievement of objectives</c:v>
                </c:pt>
                <c:pt idx="1">
                  <c:v>Contents appropriate to objectives</c:v>
                </c:pt>
                <c:pt idx="2">
                  <c:v>Learning methods</c:v>
                </c:pt>
                <c:pt idx="3">
                  <c:v>Materials</c:v>
                </c:pt>
                <c:pt idx="4">
                  <c:v>Relevance to your organization's needs</c:v>
                </c:pt>
                <c:pt idx="5">
                  <c:v>Overall quality</c:v>
                </c:pt>
              </c:strCache>
            </c:strRef>
          </c:cat>
          <c:val>
            <c:numRef>
              <c:f>Data!$G$1:$G$6</c:f>
              <c:numCache>
                <c:formatCode>0.00</c:formatCode>
                <c:ptCount val="6"/>
                <c:pt idx="0">
                  <c:v>3.8461538461538498</c:v>
                </c:pt>
                <c:pt idx="1">
                  <c:v>3.6153846153846199</c:v>
                </c:pt>
                <c:pt idx="2">
                  <c:v>3.6923076923076898</c:v>
                </c:pt>
                <c:pt idx="3">
                  <c:v>3.9230769230769198</c:v>
                </c:pt>
                <c:pt idx="4">
                  <c:v>4</c:v>
                </c:pt>
                <c:pt idx="5">
                  <c:v>4.2307692307692299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8-47A7-913F-02B1943F3C48}"/>
            </c:ext>
          </c:extLst>
        </c:ser>
        <c:ser>
          <c:idx val="1"/>
          <c:order val="1"/>
          <c:tx>
            <c:v>benchmark</c:v>
          </c:tx>
          <c:spPr>
            <a:ln w="1905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Data!$F$1:$F$6</c:f>
              <c:strCache>
                <c:ptCount val="6"/>
                <c:pt idx="0">
                  <c:v>Achievement of objectives</c:v>
                </c:pt>
                <c:pt idx="1">
                  <c:v>Contents appropriate to objectives</c:v>
                </c:pt>
                <c:pt idx="2">
                  <c:v>Learning methods</c:v>
                </c:pt>
                <c:pt idx="3">
                  <c:v>Materials</c:v>
                </c:pt>
                <c:pt idx="4">
                  <c:v>Relevance to your organization's needs</c:v>
                </c:pt>
                <c:pt idx="5">
                  <c:v>Overall quality</c:v>
                </c:pt>
              </c:strCache>
            </c:strRef>
          </c:cat>
          <c:val>
            <c:numRef>
              <c:f>Data!$H$1:$H$6</c:f>
              <c:numCache>
                <c:formatCode>0.00</c:formatCode>
                <c:ptCount val="6"/>
                <c:pt idx="0">
                  <c:v>4.2300000000000004</c:v>
                </c:pt>
                <c:pt idx="1">
                  <c:v>4.34</c:v>
                </c:pt>
                <c:pt idx="2">
                  <c:v>4.3499999999999996</c:v>
                </c:pt>
                <c:pt idx="3">
                  <c:v>4.4000000000000004</c:v>
                </c:pt>
                <c:pt idx="4">
                  <c:v>4.4800000000000004</c:v>
                </c:pt>
                <c:pt idx="5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8-47A7-913F-02B1943F3C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1833984"/>
        <c:axId val="172142976"/>
      </c:radarChart>
      <c:catAx>
        <c:axId val="171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6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2142976"/>
        <c:crossesAt val="4"/>
        <c:auto val="1"/>
        <c:lblAlgn val="ctr"/>
        <c:lblOffset val="100"/>
        <c:noMultiLvlLbl val="0"/>
      </c:catAx>
      <c:valAx>
        <c:axId val="172142976"/>
        <c:scaling>
          <c:orientation val="minMax"/>
          <c:max val="5"/>
          <c:min val="2"/>
        </c:scaling>
        <c:delete val="0"/>
        <c:axPos val="l"/>
        <c:numFmt formatCode="0.00" sourceLinked="1"/>
        <c:majorTickMark val="none"/>
        <c:minorTickMark val="none"/>
        <c:tickLblPos val="none"/>
        <c:crossAx val="17183398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GB" sz="1200" b="1" i="0" u="none" strike="noStrike" baseline="0">
                <a:effectLst/>
              </a:rPr>
              <a:t>A1512589 - Accompagnement et protection des travailleurs migrants tout au long du cycle migratoire : Quel rôle pour les syndicats?</a:t>
            </a:r>
            <a:r>
              <a:rPr lang="en-GB" sz="1200" b="1" i="0" u="none" strike="noStrike" baseline="0"/>
              <a:t> </a:t>
            </a:r>
            <a:r>
              <a:rPr lang="en-GB" b="1">
                <a:latin typeface="+mn-lt"/>
              </a:rPr>
              <a:t>
Activity Evaluation Main Results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501551189245086E-2"/>
          <c:y val="0.15395894428152493"/>
          <c:w val="0.9172699069286453"/>
          <c:h val="0.75073313782991202"/>
        </c:manualLayout>
      </c:layout>
      <c:barChart>
        <c:barDir val="col"/>
        <c:grouping val="clustered"/>
        <c:varyColors val="0"/>
        <c:ser>
          <c:idx val="1"/>
          <c:order val="0"/>
          <c:tx>
            <c:v>Activity averages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8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Data!$A$1:$A$15</c:f>
              <c:strCache>
                <c:ptCount val="15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Study tour/visit</c:v>
                </c:pt>
                <c:pt idx="12">
                  <c:v>Relevance to participant's job</c:v>
                </c:pt>
                <c:pt idx="13">
                  <c:v>Relevance to your organization's needs</c:v>
                </c:pt>
                <c:pt idx="14">
                  <c:v>Overall quality</c:v>
                </c:pt>
              </c:strCache>
            </c:strRef>
          </c:cat>
          <c:val>
            <c:numRef>
              <c:f>Data!$B$1:$B$15</c:f>
              <c:numCache>
                <c:formatCode>0.00</c:formatCode>
                <c:ptCount val="15"/>
                <c:pt idx="0">
                  <c:v>3.0833333333333299</c:v>
                </c:pt>
                <c:pt idx="1">
                  <c:v>3.8461538461538498</c:v>
                </c:pt>
                <c:pt idx="2">
                  <c:v>3.6153846153846199</c:v>
                </c:pt>
                <c:pt idx="3">
                  <c:v>3.4615384615384599</c:v>
                </c:pt>
                <c:pt idx="4">
                  <c:v>3.7692307692307701</c:v>
                </c:pt>
                <c:pt idx="5">
                  <c:v>3.6923076923076898</c:v>
                </c:pt>
                <c:pt idx="6">
                  <c:v>3.7692307692307701</c:v>
                </c:pt>
                <c:pt idx="7">
                  <c:v>4.6153846153846203</c:v>
                </c:pt>
                <c:pt idx="8">
                  <c:v>3.9230769230769198</c:v>
                </c:pt>
                <c:pt idx="9">
                  <c:v>4.3076923076923102</c:v>
                </c:pt>
                <c:pt idx="10">
                  <c:v>4.4615384615384599</c:v>
                </c:pt>
                <c:pt idx="11">
                  <c:v>4.3076923076923102</c:v>
                </c:pt>
                <c:pt idx="12">
                  <c:v>4</c:v>
                </c:pt>
                <c:pt idx="13">
                  <c:v>4</c:v>
                </c:pt>
                <c:pt idx="14">
                  <c:v>4.2307692307692299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1-48DE-88F0-80DA8F6A09AC}"/>
            </c:ext>
          </c:extLst>
        </c:ser>
        <c:ser>
          <c:idx val="0"/>
          <c:order val="1"/>
          <c:tx>
            <c:v>Benchmark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800" b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Data!$A$1:$A$15</c:f>
              <c:strCache>
                <c:ptCount val="15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Study tour/visit</c:v>
                </c:pt>
                <c:pt idx="12">
                  <c:v>Relevance to participant's job</c:v>
                </c:pt>
                <c:pt idx="13">
                  <c:v>Relevance to your organization's needs</c:v>
                </c:pt>
                <c:pt idx="14">
                  <c:v>Overall quality</c:v>
                </c:pt>
              </c:strCache>
            </c:strRef>
          </c:cat>
          <c:val>
            <c:numRef>
              <c:f>Data!$C$1:$C$15</c:f>
              <c:numCache>
                <c:formatCode>0.00</c:formatCode>
                <c:ptCount val="15"/>
                <c:pt idx="0">
                  <c:v>3.69</c:v>
                </c:pt>
                <c:pt idx="1">
                  <c:v>4.2300000000000004</c:v>
                </c:pt>
                <c:pt idx="2">
                  <c:v>4.34</c:v>
                </c:pt>
                <c:pt idx="3">
                  <c:v>4.16</c:v>
                </c:pt>
                <c:pt idx="4">
                  <c:v>3.96</c:v>
                </c:pt>
                <c:pt idx="5">
                  <c:v>4.3499999999999996</c:v>
                </c:pt>
                <c:pt idx="6">
                  <c:v>4.4800000000000004</c:v>
                </c:pt>
                <c:pt idx="7">
                  <c:v>4.3499999999999996</c:v>
                </c:pt>
                <c:pt idx="8">
                  <c:v>4.4000000000000004</c:v>
                </c:pt>
                <c:pt idx="9">
                  <c:v>4.45</c:v>
                </c:pt>
                <c:pt idx="10">
                  <c:v>4.54</c:v>
                </c:pt>
                <c:pt idx="12">
                  <c:v>4.47</c:v>
                </c:pt>
                <c:pt idx="13">
                  <c:v>4.4800000000000004</c:v>
                </c:pt>
                <c:pt idx="14">
                  <c:v>4.5199999999999996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1-48DE-88F0-80DA8F6A0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94112"/>
        <c:axId val="190927616"/>
      </c:barChart>
      <c:lineChart>
        <c:grouping val="standard"/>
        <c:varyColors val="0"/>
        <c:ser>
          <c:idx val="2"/>
          <c:order val="2"/>
          <c:tx>
            <c:v>Activity % of 4 &amp; 5</c:v>
          </c:tx>
          <c:spPr>
            <a:ln w="4762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40000"/>
                  <a:lumOff val="6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Data!$A$1:$A$15</c:f>
              <c:strCache>
                <c:ptCount val="15"/>
                <c:pt idx="0">
                  <c:v>Preliminary information</c:v>
                </c:pt>
                <c:pt idx="1">
                  <c:v>Achievement of objectives</c:v>
                </c:pt>
                <c:pt idx="2">
                  <c:v>Contents appropriate to objectives</c:v>
                </c:pt>
                <c:pt idx="3">
                  <c:v>Gender balance</c:v>
                </c:pt>
                <c:pt idx="4">
                  <c:v>Skills on Gender </c:v>
                </c:pt>
                <c:pt idx="5">
                  <c:v>Learning methods</c:v>
                </c:pt>
                <c:pt idx="6">
                  <c:v>Resource persons</c:v>
                </c:pt>
                <c:pt idx="7">
                  <c:v>Group working relations</c:v>
                </c:pt>
                <c:pt idx="8">
                  <c:v>Materials</c:v>
                </c:pt>
                <c:pt idx="9">
                  <c:v>Organization</c:v>
                </c:pt>
                <c:pt idx="10">
                  <c:v>Secretariat</c:v>
                </c:pt>
                <c:pt idx="11">
                  <c:v>Study tour/visit</c:v>
                </c:pt>
                <c:pt idx="12">
                  <c:v>Relevance to participant's job</c:v>
                </c:pt>
                <c:pt idx="13">
                  <c:v>Relevance to your organization's needs</c:v>
                </c:pt>
                <c:pt idx="14">
                  <c:v>Overall quality</c:v>
                </c:pt>
              </c:strCache>
            </c:strRef>
          </c:cat>
          <c:val>
            <c:numRef>
              <c:f>Data!$D$1:$D$15</c:f>
              <c:numCache>
                <c:formatCode>0%</c:formatCode>
                <c:ptCount val="15"/>
                <c:pt idx="0">
                  <c:v>0.5</c:v>
                </c:pt>
                <c:pt idx="1">
                  <c:v>0.84615384615384603</c:v>
                </c:pt>
                <c:pt idx="2">
                  <c:v>0.61538461538461497</c:v>
                </c:pt>
                <c:pt idx="3">
                  <c:v>0.38461538461538503</c:v>
                </c:pt>
                <c:pt idx="4">
                  <c:v>0.69230769230769196</c:v>
                </c:pt>
                <c:pt idx="5">
                  <c:v>0.61538461538461497</c:v>
                </c:pt>
                <c:pt idx="6">
                  <c:v>0.69230769230769196</c:v>
                </c:pt>
                <c:pt idx="7">
                  <c:v>1</c:v>
                </c:pt>
                <c:pt idx="8">
                  <c:v>0.84615384615384603</c:v>
                </c:pt>
                <c:pt idx="9">
                  <c:v>0.92307692307692302</c:v>
                </c:pt>
                <c:pt idx="10">
                  <c:v>0.92307692307692302</c:v>
                </c:pt>
                <c:pt idx="11">
                  <c:v>0.92307692307692302</c:v>
                </c:pt>
                <c:pt idx="12">
                  <c:v>0.76923076923076905</c:v>
                </c:pt>
                <c:pt idx="13">
                  <c:v>0.84615384615384603</c:v>
                </c:pt>
                <c:pt idx="14">
                  <c:v>0.84615384615384603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1-48DE-88F0-80DA8F6A0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29920"/>
        <c:axId val="39867136"/>
      </c:lineChart>
      <c:catAx>
        <c:axId val="17559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90927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927616"/>
        <c:scaling>
          <c:orientation val="minMax"/>
          <c:max val="5"/>
          <c:min val="1"/>
        </c:scaling>
        <c:delete val="0"/>
        <c:axPos val="l"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5594112"/>
        <c:crosses val="autoZero"/>
        <c:crossBetween val="between"/>
      </c:valAx>
      <c:catAx>
        <c:axId val="19092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867136"/>
        <c:crossesAt val="0"/>
        <c:auto val="0"/>
        <c:lblAlgn val="ctr"/>
        <c:lblOffset val="100"/>
        <c:noMultiLvlLbl val="0"/>
      </c:catAx>
      <c:valAx>
        <c:axId val="39867136"/>
        <c:scaling>
          <c:orientation val="minMax"/>
          <c:max val="1"/>
          <c:min val="0"/>
        </c:scaling>
        <c:delete val="0"/>
        <c:axPos val="r"/>
        <c:numFmt formatCode="0%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0929920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A904070 - with RP, sessions ++
Resource Persons Evaluation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89038262668046"/>
          <c:y val="0.14745762711864407"/>
          <c:w val="0.79110651499482942"/>
          <c:h val="0.625423728813559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E4-4FB3-917E-E7BD94DF9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301312"/>
        <c:axId val="40304000"/>
      </c:barChart>
      <c:catAx>
        <c:axId val="403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30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04000"/>
        <c:scaling>
          <c:orientation val="minMax"/>
          <c:max val="5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301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685625646328852"/>
          <c:y val="0.86610169491525424"/>
          <c:w val="0.78593588417786964"/>
          <c:h val="8.813559322033903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 anchor="ctr" anchorCtr="1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 sz="1200"/>
              <a:t>A301529 - Analysing labour market statistics (China)
Centre Services Evaluation Main Results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365046535677352E-2"/>
          <c:y val="0.13922155688622753"/>
          <c:w val="0.91520165460186143"/>
          <c:h val="0.75748502994011979"/>
        </c:manualLayout>
      </c:layout>
      <c:barChart>
        <c:barDir val="col"/>
        <c:grouping val="clustered"/>
        <c:varyColors val="0"/>
        <c:ser>
          <c:idx val="1"/>
          <c:order val="0"/>
          <c:tx>
            <c:v>Activity results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B0-4F7E-B98B-E2638D6E57B8}"/>
            </c:ext>
          </c:extLst>
        </c:ser>
        <c:ser>
          <c:idx val="0"/>
          <c:order val="1"/>
          <c:tx>
            <c:v>Benchmark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B0-4F7E-B98B-E2638D6E5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3552"/>
        <c:axId val="44185088"/>
      </c:barChart>
      <c:lineChart>
        <c:grouping val="standard"/>
        <c:varyColors val="0"/>
        <c:ser>
          <c:idx val="2"/>
          <c:order val="2"/>
          <c:tx>
            <c:v>Activity % of 4 &amp; 5</c:v>
          </c:tx>
          <c:spPr>
            <a:ln w="47625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3B0-4F7E-B98B-E2638D6E5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6624"/>
        <c:axId val="44188416"/>
      </c:lineChart>
      <c:catAx>
        <c:axId val="44183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44185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4185088"/>
        <c:scaling>
          <c:orientation val="minMax"/>
          <c:max val="5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83552"/>
        <c:crosses val="autoZero"/>
        <c:crossBetween val="between"/>
      </c:valAx>
      <c:catAx>
        <c:axId val="44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88416"/>
        <c:crossesAt val="0"/>
        <c:auto val="0"/>
        <c:lblAlgn val="ctr"/>
        <c:lblOffset val="100"/>
        <c:noMultiLvlLbl val="0"/>
      </c:catAx>
      <c:valAx>
        <c:axId val="4418841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8662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3712512926577043"/>
          <c:y val="0.95958083714871956"/>
          <c:w val="0.32471561530506721"/>
          <c:h val="3.59281098831255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2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fico7"/>
  <sheetViews>
    <sheetView workbookViewId="0"/>
  </sheetViews>
  <pageMargins left="0.75" right="0.75" top="0.54" bottom="0.51" header="0.5" footer="0.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fico5"/>
  <sheetViews>
    <sheetView zoomScale="143"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fico8"/>
  <sheetViews>
    <sheetView workbookViewId="0"/>
  </sheetViews>
  <pageMargins left="0.75" right="0.75" top="0.56999999999999995" bottom="0.62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496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6372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Consumi_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K53"/>
  <sheetViews>
    <sheetView tabSelected="1" workbookViewId="0">
      <selection activeCell="B1" sqref="B1"/>
    </sheetView>
  </sheetViews>
  <sheetFormatPr defaultRowHeight="12" x14ac:dyDescent="0.2"/>
  <cols>
    <col min="1" max="1" width="3.140625" style="3" customWidth="1"/>
    <col min="2" max="2" width="71.42578125" style="3" customWidth="1"/>
    <col min="3" max="3" width="6.140625" style="3" customWidth="1"/>
    <col min="4" max="4" width="7.5703125" style="3" customWidth="1"/>
    <col min="5" max="6" width="5.85546875" style="3" customWidth="1"/>
    <col min="7" max="7" width="4.140625" style="3" customWidth="1"/>
    <col min="8" max="20" width="3.85546875" style="3" customWidth="1"/>
    <col min="21" max="21" width="4.28515625" style="3" customWidth="1"/>
    <col min="22" max="27" width="4.7109375" style="3" customWidth="1"/>
    <col min="28" max="28" width="5.7109375" style="3" customWidth="1"/>
    <col min="29" max="30" width="6" style="3" customWidth="1"/>
    <col min="31" max="31" width="2.7109375" style="3" customWidth="1"/>
    <col min="32" max="37" width="3.42578125" style="3" customWidth="1"/>
    <col min="38" max="39" width="5.140625" style="3" customWidth="1"/>
    <col min="40" max="16384" width="9.140625" style="3"/>
  </cols>
  <sheetData>
    <row r="1" spans="1:245" x14ac:dyDescent="0.2">
      <c r="B1" s="6" t="s">
        <v>115</v>
      </c>
    </row>
    <row r="3" spans="1:245" x14ac:dyDescent="0.2">
      <c r="B3" s="6" t="s">
        <v>56</v>
      </c>
      <c r="F3" s="6" t="s">
        <v>57</v>
      </c>
    </row>
    <row r="4" spans="1:245" x14ac:dyDescent="0.2">
      <c r="B4" s="6" t="s">
        <v>58</v>
      </c>
    </row>
    <row r="5" spans="1:245" x14ac:dyDescent="0.2">
      <c r="B5" s="6" t="s">
        <v>59</v>
      </c>
    </row>
    <row r="6" spans="1:245" x14ac:dyDescent="0.2">
      <c r="B6" s="6" t="s">
        <v>60</v>
      </c>
    </row>
    <row r="7" spans="1:245" x14ac:dyDescent="0.2">
      <c r="B7" s="6" t="s">
        <v>61</v>
      </c>
      <c r="G7" s="3" t="s">
        <v>63</v>
      </c>
      <c r="H7" s="7"/>
      <c r="I7" s="7"/>
      <c r="J7" s="7"/>
      <c r="K7" s="7"/>
      <c r="L7" s="7"/>
      <c r="M7" s="8" t="s">
        <v>62</v>
      </c>
      <c r="N7" s="7"/>
      <c r="O7" s="7"/>
      <c r="P7" s="7"/>
      <c r="Q7" s="7"/>
      <c r="R7" s="7"/>
      <c r="S7" s="7"/>
      <c r="T7" s="7"/>
      <c r="V7" s="7"/>
      <c r="W7" s="7"/>
      <c r="X7" s="7"/>
      <c r="Y7" s="9" t="s">
        <v>64</v>
      </c>
      <c r="Z7" s="7"/>
      <c r="AA7" s="7"/>
      <c r="AI7" s="10" t="s">
        <v>65</v>
      </c>
    </row>
    <row r="8" spans="1:245" x14ac:dyDescent="0.2">
      <c r="E8" s="11">
        <v>2018</v>
      </c>
      <c r="F8" s="11" t="s">
        <v>66</v>
      </c>
      <c r="G8" s="10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80</v>
      </c>
      <c r="V8" s="2" t="s">
        <v>81</v>
      </c>
      <c r="Z8" s="2" t="s">
        <v>82</v>
      </c>
      <c r="AB8" s="2" t="s">
        <v>83</v>
      </c>
      <c r="AF8" s="2" t="s">
        <v>81</v>
      </c>
      <c r="AJ8" s="2" t="s">
        <v>82</v>
      </c>
    </row>
    <row r="9" spans="1:245" x14ac:dyDescent="0.2">
      <c r="B9" s="6" t="s">
        <v>84</v>
      </c>
      <c r="C9" s="11" t="s">
        <v>85</v>
      </c>
      <c r="D9" s="11" t="s">
        <v>86</v>
      </c>
      <c r="E9" s="11" t="s">
        <v>87</v>
      </c>
      <c r="F9" s="11" t="s">
        <v>88</v>
      </c>
      <c r="G9" s="10" t="s">
        <v>89</v>
      </c>
      <c r="V9" s="11">
        <v>1</v>
      </c>
      <c r="W9" s="11">
        <v>2</v>
      </c>
      <c r="X9" s="11">
        <v>3</v>
      </c>
      <c r="Y9" s="11">
        <v>4</v>
      </c>
      <c r="Z9" s="11">
        <v>5</v>
      </c>
      <c r="AA9" s="11" t="s">
        <v>22</v>
      </c>
      <c r="AB9" s="11" t="s">
        <v>90</v>
      </c>
      <c r="AC9" s="10" t="s">
        <v>91</v>
      </c>
      <c r="AD9" s="10" t="s">
        <v>92</v>
      </c>
      <c r="AF9" s="10">
        <v>1</v>
      </c>
      <c r="AG9" s="10">
        <v>2</v>
      </c>
      <c r="AH9" s="10">
        <v>3</v>
      </c>
      <c r="AI9" s="10">
        <v>4</v>
      </c>
      <c r="AJ9" s="10">
        <v>5</v>
      </c>
      <c r="AK9" s="10" t="s">
        <v>22</v>
      </c>
      <c r="AL9" s="21" t="s">
        <v>91</v>
      </c>
      <c r="AM9" s="10" t="s">
        <v>92</v>
      </c>
    </row>
    <row r="10" spans="1:245" s="2" customFormat="1" x14ac:dyDescent="0.2">
      <c r="A10" s="12">
        <v>1</v>
      </c>
      <c r="B10" s="27" t="s">
        <v>19</v>
      </c>
      <c r="C10" s="28">
        <f t="shared" ref="C10:C24" si="0">AVERAGE(H10:T10)</f>
        <v>3.0833333333333335</v>
      </c>
      <c r="D10" s="29">
        <f t="shared" ref="D10:D24" si="1">SUM(Y10:Z10)</f>
        <v>0.5</v>
      </c>
      <c r="E10" s="28">
        <v>3.69</v>
      </c>
      <c r="F10" s="30">
        <f t="shared" ref="F10:F24" si="2">STDEVP(H10:T10)</f>
        <v>1.6051133570215186</v>
      </c>
      <c r="G10" s="12">
        <f t="shared" ref="G10:G24" si="3">SUM(AF10:AJ10)</f>
        <v>12</v>
      </c>
      <c r="H10" s="31">
        <v>1</v>
      </c>
      <c r="I10" s="31">
        <v>1</v>
      </c>
      <c r="J10" s="31">
        <v>3</v>
      </c>
      <c r="K10" s="31">
        <v>4</v>
      </c>
      <c r="L10" s="31">
        <v>3</v>
      </c>
      <c r="M10" s="31">
        <v>1</v>
      </c>
      <c r="N10" s="31">
        <v>4</v>
      </c>
      <c r="O10" s="31" t="s">
        <v>22</v>
      </c>
      <c r="P10" s="31">
        <v>5</v>
      </c>
      <c r="Q10" s="31">
        <v>5</v>
      </c>
      <c r="R10" s="31">
        <v>5</v>
      </c>
      <c r="S10" s="31">
        <v>1</v>
      </c>
      <c r="T10" s="31">
        <v>4</v>
      </c>
      <c r="U10" s="1"/>
      <c r="V10" s="32">
        <f t="shared" ref="V10:V24" si="4">AF10/AM10</f>
        <v>0.33333333333333331</v>
      </c>
      <c r="W10" s="32">
        <f t="shared" ref="W10:W24" si="5">AG10/AM10</f>
        <v>0</v>
      </c>
      <c r="X10" s="32">
        <f t="shared" ref="X10:X24" si="6">AH10/AM10</f>
        <v>0.16666666666666666</v>
      </c>
      <c r="Y10" s="32">
        <f t="shared" ref="Y10:Y24" si="7">AI10/AM10</f>
        <v>0.25</v>
      </c>
      <c r="Z10" s="32">
        <f t="shared" ref="Z10:Z24" si="8">AJ10/AM10</f>
        <v>0.25</v>
      </c>
      <c r="AA10" s="32">
        <f t="shared" ref="AA10:AA24" si="9">AK10/AL10</f>
        <v>7.6923076923076927E-2</v>
      </c>
      <c r="AB10" s="33">
        <f t="shared" ref="AB10:AB24" si="10">Z10+Y10</f>
        <v>0.5</v>
      </c>
      <c r="AC10" s="32">
        <f t="shared" ref="AC10:AC24" si="11">SUM(V10:AA10)</f>
        <v>1.0769230769230769</v>
      </c>
      <c r="AD10" s="32">
        <f t="shared" ref="AD10:AD24" si="12">SUM(V10:Z10)</f>
        <v>1</v>
      </c>
      <c r="AE10" s="1"/>
      <c r="AF10" s="19">
        <f t="shared" ref="AF10:AF24" si="13">COUNTIF(H10:T10,1)</f>
        <v>4</v>
      </c>
      <c r="AG10" s="19">
        <f t="shared" ref="AG10:AG24" si="14">COUNTIF(H10:T10,2)</f>
        <v>0</v>
      </c>
      <c r="AH10" s="19">
        <f t="shared" ref="AH10:AH24" si="15">COUNTIF(H10:T10,3)</f>
        <v>2</v>
      </c>
      <c r="AI10" s="19">
        <f t="shared" ref="AI10:AI24" si="16">COUNTIF(H10:T10,4)</f>
        <v>3</v>
      </c>
      <c r="AJ10" s="19">
        <f t="shared" ref="AJ10:AJ24" si="17">COUNTIF(H10:T10,5)</f>
        <v>3</v>
      </c>
      <c r="AK10" s="19">
        <f t="shared" ref="AK10:AK24" si="18">COUNTIF(H10:T10,"=x")</f>
        <v>1</v>
      </c>
      <c r="AL10" s="34">
        <f t="shared" ref="AL10:AL24" si="19">SUM(AF10:AK10)</f>
        <v>13</v>
      </c>
      <c r="AM10" s="19">
        <f t="shared" ref="AM10:AM24" si="20">SUM(AF10:AJ10)</f>
        <v>12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s="2" customFormat="1" x14ac:dyDescent="0.2">
      <c r="A11" s="12">
        <v>2</v>
      </c>
      <c r="B11" s="27" t="s">
        <v>23</v>
      </c>
      <c r="C11" s="28">
        <f t="shared" si="0"/>
        <v>3.8461538461538463</v>
      </c>
      <c r="D11" s="29">
        <f t="shared" si="1"/>
        <v>0.84615384615384615</v>
      </c>
      <c r="E11" s="28">
        <v>4.2300000000000004</v>
      </c>
      <c r="F11" s="30">
        <f t="shared" si="2"/>
        <v>0.86345939694783269</v>
      </c>
      <c r="G11" s="12">
        <f t="shared" si="3"/>
        <v>13</v>
      </c>
      <c r="H11" s="31">
        <v>2</v>
      </c>
      <c r="I11" s="31">
        <v>4</v>
      </c>
      <c r="J11" s="31">
        <v>4</v>
      </c>
      <c r="K11" s="31">
        <v>2</v>
      </c>
      <c r="L11" s="31">
        <v>4</v>
      </c>
      <c r="M11" s="31">
        <v>4</v>
      </c>
      <c r="N11" s="31">
        <v>4</v>
      </c>
      <c r="O11" s="31">
        <v>4</v>
      </c>
      <c r="P11" s="31">
        <v>5</v>
      </c>
      <c r="Q11" s="31">
        <v>5</v>
      </c>
      <c r="R11" s="31">
        <v>4</v>
      </c>
      <c r="S11" s="31">
        <v>4</v>
      </c>
      <c r="T11" s="31">
        <v>4</v>
      </c>
      <c r="U11" s="1"/>
      <c r="V11" s="32">
        <f t="shared" si="4"/>
        <v>0</v>
      </c>
      <c r="W11" s="32">
        <f t="shared" si="5"/>
        <v>0.15384615384615385</v>
      </c>
      <c r="X11" s="32">
        <f t="shared" si="6"/>
        <v>0</v>
      </c>
      <c r="Y11" s="32">
        <f t="shared" si="7"/>
        <v>0.69230769230769229</v>
      </c>
      <c r="Z11" s="32">
        <f t="shared" si="8"/>
        <v>0.15384615384615385</v>
      </c>
      <c r="AA11" s="32">
        <f t="shared" si="9"/>
        <v>0</v>
      </c>
      <c r="AB11" s="33">
        <f t="shared" si="10"/>
        <v>0.84615384615384615</v>
      </c>
      <c r="AC11" s="32">
        <f t="shared" si="11"/>
        <v>1</v>
      </c>
      <c r="AD11" s="32">
        <f t="shared" si="12"/>
        <v>1</v>
      </c>
      <c r="AE11" s="1"/>
      <c r="AF11" s="19">
        <f t="shared" si="13"/>
        <v>0</v>
      </c>
      <c r="AG11" s="19">
        <f t="shared" si="14"/>
        <v>2</v>
      </c>
      <c r="AH11" s="19">
        <f t="shared" si="15"/>
        <v>0</v>
      </c>
      <c r="AI11" s="19">
        <f t="shared" si="16"/>
        <v>9</v>
      </c>
      <c r="AJ11" s="19">
        <f t="shared" si="17"/>
        <v>2</v>
      </c>
      <c r="AK11" s="19">
        <f t="shared" si="18"/>
        <v>0</v>
      </c>
      <c r="AL11" s="34">
        <f t="shared" si="19"/>
        <v>13</v>
      </c>
      <c r="AM11" s="19">
        <f t="shared" si="20"/>
        <v>13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s="2" customFormat="1" x14ac:dyDescent="0.2">
      <c r="A12" s="12">
        <v>3</v>
      </c>
      <c r="B12" s="27" t="s">
        <v>25</v>
      </c>
      <c r="C12" s="28">
        <f t="shared" si="0"/>
        <v>3.6153846153846154</v>
      </c>
      <c r="D12" s="29">
        <f t="shared" si="1"/>
        <v>0.61538461538461542</v>
      </c>
      <c r="E12" s="28">
        <v>4.34</v>
      </c>
      <c r="F12" s="30">
        <f t="shared" si="2"/>
        <v>0.73782023435580302</v>
      </c>
      <c r="G12" s="12">
        <f t="shared" si="3"/>
        <v>13</v>
      </c>
      <c r="H12" s="31">
        <v>2</v>
      </c>
      <c r="I12" s="31">
        <v>4</v>
      </c>
      <c r="J12" s="31">
        <v>4</v>
      </c>
      <c r="K12" s="31">
        <v>4</v>
      </c>
      <c r="L12" s="31">
        <v>4</v>
      </c>
      <c r="M12" s="31">
        <v>3</v>
      </c>
      <c r="N12" s="31">
        <v>3</v>
      </c>
      <c r="O12" s="31">
        <v>5</v>
      </c>
      <c r="P12" s="31">
        <v>3</v>
      </c>
      <c r="Q12" s="31">
        <v>4</v>
      </c>
      <c r="R12" s="31">
        <v>4</v>
      </c>
      <c r="S12" s="31">
        <v>4</v>
      </c>
      <c r="T12" s="31">
        <v>3</v>
      </c>
      <c r="U12" s="1"/>
      <c r="V12" s="32">
        <f t="shared" si="4"/>
        <v>0</v>
      </c>
      <c r="W12" s="32">
        <f t="shared" si="5"/>
        <v>7.6923076923076927E-2</v>
      </c>
      <c r="X12" s="32">
        <f t="shared" si="6"/>
        <v>0.30769230769230771</v>
      </c>
      <c r="Y12" s="32">
        <f t="shared" si="7"/>
        <v>0.53846153846153844</v>
      </c>
      <c r="Z12" s="32">
        <f t="shared" si="8"/>
        <v>7.6923076923076927E-2</v>
      </c>
      <c r="AA12" s="32">
        <f t="shared" si="9"/>
        <v>0</v>
      </c>
      <c r="AB12" s="33">
        <f t="shared" si="10"/>
        <v>0.61538461538461542</v>
      </c>
      <c r="AC12" s="32">
        <f t="shared" si="11"/>
        <v>1</v>
      </c>
      <c r="AD12" s="32">
        <f t="shared" si="12"/>
        <v>1</v>
      </c>
      <c r="AE12" s="1"/>
      <c r="AF12" s="19">
        <f t="shared" si="13"/>
        <v>0</v>
      </c>
      <c r="AG12" s="19">
        <f t="shared" si="14"/>
        <v>1</v>
      </c>
      <c r="AH12" s="19">
        <f t="shared" si="15"/>
        <v>4</v>
      </c>
      <c r="AI12" s="19">
        <f t="shared" si="16"/>
        <v>7</v>
      </c>
      <c r="AJ12" s="19">
        <f t="shared" si="17"/>
        <v>1</v>
      </c>
      <c r="AK12" s="19">
        <f t="shared" si="18"/>
        <v>0</v>
      </c>
      <c r="AL12" s="34">
        <f t="shared" si="19"/>
        <v>13</v>
      </c>
      <c r="AM12" s="19">
        <f t="shared" si="20"/>
        <v>13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s="2" customFormat="1" x14ac:dyDescent="0.2">
      <c r="A13" s="12">
        <v>4</v>
      </c>
      <c r="B13" s="27" t="s">
        <v>27</v>
      </c>
      <c r="C13" s="28">
        <f t="shared" si="0"/>
        <v>3.4615384615384617</v>
      </c>
      <c r="D13" s="29">
        <f t="shared" si="1"/>
        <v>0.38461538461538464</v>
      </c>
      <c r="E13" s="28">
        <v>4.16</v>
      </c>
      <c r="F13" s="30">
        <f t="shared" si="2"/>
        <v>0.8426500884694863</v>
      </c>
      <c r="G13" s="12">
        <f t="shared" si="3"/>
        <v>13</v>
      </c>
      <c r="H13" s="31">
        <v>5</v>
      </c>
      <c r="I13" s="31">
        <v>3</v>
      </c>
      <c r="J13" s="31">
        <v>3</v>
      </c>
      <c r="K13" s="31">
        <v>4</v>
      </c>
      <c r="L13" s="31">
        <v>2</v>
      </c>
      <c r="M13" s="31">
        <v>3</v>
      </c>
      <c r="N13" s="31">
        <v>3</v>
      </c>
      <c r="O13" s="31">
        <v>4</v>
      </c>
      <c r="P13" s="31">
        <v>5</v>
      </c>
      <c r="Q13" s="31">
        <v>4</v>
      </c>
      <c r="R13" s="31">
        <v>3</v>
      </c>
      <c r="S13" s="31">
        <v>3</v>
      </c>
      <c r="T13" s="31">
        <v>3</v>
      </c>
      <c r="U13" s="1"/>
      <c r="V13" s="32">
        <f t="shared" si="4"/>
        <v>0</v>
      </c>
      <c r="W13" s="32">
        <f t="shared" si="5"/>
        <v>7.6923076923076927E-2</v>
      </c>
      <c r="X13" s="32">
        <f t="shared" si="6"/>
        <v>0.53846153846153844</v>
      </c>
      <c r="Y13" s="32">
        <f t="shared" si="7"/>
        <v>0.23076923076923078</v>
      </c>
      <c r="Z13" s="32">
        <f t="shared" si="8"/>
        <v>0.15384615384615385</v>
      </c>
      <c r="AA13" s="32">
        <f t="shared" si="9"/>
        <v>0</v>
      </c>
      <c r="AB13" s="33">
        <f t="shared" si="10"/>
        <v>0.38461538461538464</v>
      </c>
      <c r="AC13" s="32">
        <f t="shared" si="11"/>
        <v>1</v>
      </c>
      <c r="AD13" s="32">
        <f t="shared" si="12"/>
        <v>1</v>
      </c>
      <c r="AE13" s="1"/>
      <c r="AF13" s="19">
        <f t="shared" si="13"/>
        <v>0</v>
      </c>
      <c r="AG13" s="19">
        <f t="shared" si="14"/>
        <v>1</v>
      </c>
      <c r="AH13" s="19">
        <f t="shared" si="15"/>
        <v>7</v>
      </c>
      <c r="AI13" s="19">
        <f t="shared" si="16"/>
        <v>3</v>
      </c>
      <c r="AJ13" s="19">
        <f t="shared" si="17"/>
        <v>2</v>
      </c>
      <c r="AK13" s="19">
        <f t="shared" si="18"/>
        <v>0</v>
      </c>
      <c r="AL13" s="34">
        <f t="shared" si="19"/>
        <v>13</v>
      </c>
      <c r="AM13" s="19">
        <f t="shared" si="20"/>
        <v>13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s="2" customFormat="1" x14ac:dyDescent="0.2">
      <c r="A14" s="12">
        <v>5</v>
      </c>
      <c r="B14" s="27" t="s">
        <v>29</v>
      </c>
      <c r="C14" s="28">
        <f t="shared" si="0"/>
        <v>3.7692307692307692</v>
      </c>
      <c r="D14" s="29">
        <f t="shared" si="1"/>
        <v>0.69230769230769229</v>
      </c>
      <c r="E14" s="28">
        <v>3.96</v>
      </c>
      <c r="F14" s="30">
        <f t="shared" si="2"/>
        <v>1.0490908997681427</v>
      </c>
      <c r="G14" s="12">
        <f t="shared" si="3"/>
        <v>13</v>
      </c>
      <c r="H14" s="31">
        <v>5</v>
      </c>
      <c r="I14" s="31">
        <v>5</v>
      </c>
      <c r="J14" s="31">
        <v>4</v>
      </c>
      <c r="K14" s="31">
        <v>4</v>
      </c>
      <c r="L14" s="31">
        <v>1</v>
      </c>
      <c r="M14" s="31">
        <v>4</v>
      </c>
      <c r="N14" s="31">
        <v>4</v>
      </c>
      <c r="O14" s="31">
        <v>3</v>
      </c>
      <c r="P14" s="31">
        <v>5</v>
      </c>
      <c r="Q14" s="31">
        <v>3</v>
      </c>
      <c r="R14" s="31">
        <v>4</v>
      </c>
      <c r="S14" s="31">
        <v>4</v>
      </c>
      <c r="T14" s="31">
        <v>3</v>
      </c>
      <c r="U14" s="1"/>
      <c r="V14" s="32">
        <f t="shared" si="4"/>
        <v>7.6923076923076927E-2</v>
      </c>
      <c r="W14" s="32">
        <f t="shared" si="5"/>
        <v>0</v>
      </c>
      <c r="X14" s="32">
        <f t="shared" si="6"/>
        <v>0.23076923076923078</v>
      </c>
      <c r="Y14" s="32">
        <f t="shared" si="7"/>
        <v>0.46153846153846156</v>
      </c>
      <c r="Z14" s="32">
        <f t="shared" si="8"/>
        <v>0.23076923076923078</v>
      </c>
      <c r="AA14" s="32">
        <f t="shared" si="9"/>
        <v>0</v>
      </c>
      <c r="AB14" s="33">
        <f t="shared" si="10"/>
        <v>0.69230769230769229</v>
      </c>
      <c r="AC14" s="32">
        <f t="shared" si="11"/>
        <v>1</v>
      </c>
      <c r="AD14" s="32">
        <f t="shared" si="12"/>
        <v>1</v>
      </c>
      <c r="AE14" s="1"/>
      <c r="AF14" s="19">
        <f t="shared" si="13"/>
        <v>1</v>
      </c>
      <c r="AG14" s="19">
        <f t="shared" si="14"/>
        <v>0</v>
      </c>
      <c r="AH14" s="19">
        <f t="shared" si="15"/>
        <v>3</v>
      </c>
      <c r="AI14" s="19">
        <f t="shared" si="16"/>
        <v>6</v>
      </c>
      <c r="AJ14" s="19">
        <f t="shared" si="17"/>
        <v>3</v>
      </c>
      <c r="AK14" s="19">
        <f t="shared" si="18"/>
        <v>0</v>
      </c>
      <c r="AL14" s="34">
        <f t="shared" si="19"/>
        <v>13</v>
      </c>
      <c r="AM14" s="19">
        <f t="shared" si="20"/>
        <v>13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s="2" customFormat="1" x14ac:dyDescent="0.2">
      <c r="A15" s="12">
        <v>6</v>
      </c>
      <c r="B15" s="27" t="s">
        <v>31</v>
      </c>
      <c r="C15" s="28">
        <f t="shared" si="0"/>
        <v>3.6923076923076925</v>
      </c>
      <c r="D15" s="29">
        <f t="shared" si="1"/>
        <v>0.61538461538461542</v>
      </c>
      <c r="E15" s="28">
        <v>4.3499999999999996</v>
      </c>
      <c r="F15" s="30">
        <f t="shared" si="2"/>
        <v>0.60569291338552389</v>
      </c>
      <c r="G15" s="12">
        <f t="shared" si="3"/>
        <v>13</v>
      </c>
      <c r="H15" s="31">
        <v>3</v>
      </c>
      <c r="I15" s="31">
        <v>3</v>
      </c>
      <c r="J15" s="31">
        <v>3</v>
      </c>
      <c r="K15" s="31">
        <v>5</v>
      </c>
      <c r="L15" s="31">
        <v>4</v>
      </c>
      <c r="M15" s="31">
        <v>4</v>
      </c>
      <c r="N15" s="31">
        <v>4</v>
      </c>
      <c r="O15" s="31">
        <v>4</v>
      </c>
      <c r="P15" s="31">
        <v>3</v>
      </c>
      <c r="Q15" s="31">
        <v>4</v>
      </c>
      <c r="R15" s="31">
        <v>4</v>
      </c>
      <c r="S15" s="31">
        <v>3</v>
      </c>
      <c r="T15" s="31">
        <v>4</v>
      </c>
      <c r="U15" s="1"/>
      <c r="V15" s="32">
        <f t="shared" si="4"/>
        <v>0</v>
      </c>
      <c r="W15" s="32">
        <f t="shared" si="5"/>
        <v>0</v>
      </c>
      <c r="X15" s="32">
        <f t="shared" si="6"/>
        <v>0.38461538461538464</v>
      </c>
      <c r="Y15" s="32">
        <f t="shared" si="7"/>
        <v>0.53846153846153844</v>
      </c>
      <c r="Z15" s="32">
        <f t="shared" si="8"/>
        <v>7.6923076923076927E-2</v>
      </c>
      <c r="AA15" s="32">
        <f t="shared" si="9"/>
        <v>0</v>
      </c>
      <c r="AB15" s="33">
        <f t="shared" si="10"/>
        <v>0.61538461538461542</v>
      </c>
      <c r="AC15" s="32">
        <f t="shared" si="11"/>
        <v>1</v>
      </c>
      <c r="AD15" s="32">
        <f t="shared" si="12"/>
        <v>1</v>
      </c>
      <c r="AE15" s="1"/>
      <c r="AF15" s="19">
        <f t="shared" si="13"/>
        <v>0</v>
      </c>
      <c r="AG15" s="19">
        <f t="shared" si="14"/>
        <v>0</v>
      </c>
      <c r="AH15" s="19">
        <f t="shared" si="15"/>
        <v>5</v>
      </c>
      <c r="AI15" s="19">
        <f t="shared" si="16"/>
        <v>7</v>
      </c>
      <c r="AJ15" s="19">
        <f t="shared" si="17"/>
        <v>1</v>
      </c>
      <c r="AK15" s="19">
        <f t="shared" si="18"/>
        <v>0</v>
      </c>
      <c r="AL15" s="34">
        <f t="shared" si="19"/>
        <v>13</v>
      </c>
      <c r="AM15" s="19">
        <f t="shared" si="20"/>
        <v>13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1:245" s="2" customFormat="1" x14ac:dyDescent="0.2">
      <c r="A16" s="12">
        <v>7</v>
      </c>
      <c r="B16" s="27" t="s">
        <v>33</v>
      </c>
      <c r="C16" s="28">
        <f t="shared" si="0"/>
        <v>3.7692307692307692</v>
      </c>
      <c r="D16" s="29">
        <f t="shared" si="1"/>
        <v>0.69230769230769229</v>
      </c>
      <c r="E16" s="28">
        <v>4.4800000000000004</v>
      </c>
      <c r="F16" s="30">
        <f t="shared" si="2"/>
        <v>0.57563959796522179</v>
      </c>
      <c r="G16" s="12">
        <f t="shared" si="3"/>
        <v>13</v>
      </c>
      <c r="H16" s="31">
        <v>3</v>
      </c>
      <c r="I16" s="31">
        <v>4</v>
      </c>
      <c r="J16" s="31">
        <v>3</v>
      </c>
      <c r="K16" s="31">
        <v>5</v>
      </c>
      <c r="L16" s="31">
        <v>4</v>
      </c>
      <c r="M16" s="31">
        <v>4</v>
      </c>
      <c r="N16" s="31">
        <v>3</v>
      </c>
      <c r="O16" s="31">
        <v>4</v>
      </c>
      <c r="P16" s="31">
        <v>4</v>
      </c>
      <c r="Q16" s="31">
        <v>4</v>
      </c>
      <c r="R16" s="31">
        <v>4</v>
      </c>
      <c r="S16" s="31">
        <v>3</v>
      </c>
      <c r="T16" s="31">
        <v>4</v>
      </c>
      <c r="U16" s="1"/>
      <c r="V16" s="32">
        <f t="shared" si="4"/>
        <v>0</v>
      </c>
      <c r="W16" s="32">
        <f t="shared" si="5"/>
        <v>0</v>
      </c>
      <c r="X16" s="32">
        <f t="shared" si="6"/>
        <v>0.30769230769230771</v>
      </c>
      <c r="Y16" s="32">
        <f t="shared" si="7"/>
        <v>0.61538461538461542</v>
      </c>
      <c r="Z16" s="32">
        <f t="shared" si="8"/>
        <v>7.6923076923076927E-2</v>
      </c>
      <c r="AA16" s="32">
        <f t="shared" si="9"/>
        <v>0</v>
      </c>
      <c r="AB16" s="33">
        <f t="shared" si="10"/>
        <v>0.69230769230769229</v>
      </c>
      <c r="AC16" s="32">
        <f t="shared" si="11"/>
        <v>1</v>
      </c>
      <c r="AD16" s="32">
        <f t="shared" si="12"/>
        <v>1</v>
      </c>
      <c r="AE16" s="1"/>
      <c r="AF16" s="19">
        <f t="shared" si="13"/>
        <v>0</v>
      </c>
      <c r="AG16" s="19">
        <f t="shared" si="14"/>
        <v>0</v>
      </c>
      <c r="AH16" s="19">
        <f t="shared" si="15"/>
        <v>4</v>
      </c>
      <c r="AI16" s="19">
        <f t="shared" si="16"/>
        <v>8</v>
      </c>
      <c r="AJ16" s="19">
        <f t="shared" si="17"/>
        <v>1</v>
      </c>
      <c r="AK16" s="19">
        <f t="shared" si="18"/>
        <v>0</v>
      </c>
      <c r="AL16" s="34">
        <f t="shared" si="19"/>
        <v>13</v>
      </c>
      <c r="AM16" s="19">
        <f t="shared" si="20"/>
        <v>13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1:245" s="2" customFormat="1" x14ac:dyDescent="0.2">
      <c r="A17" s="12">
        <v>8</v>
      </c>
      <c r="B17" s="27" t="s">
        <v>35</v>
      </c>
      <c r="C17" s="28">
        <f t="shared" si="0"/>
        <v>4.615384615384615</v>
      </c>
      <c r="D17" s="29">
        <f t="shared" si="1"/>
        <v>1</v>
      </c>
      <c r="E17" s="28">
        <v>4.3499999999999996</v>
      </c>
      <c r="F17" s="30">
        <f t="shared" si="2"/>
        <v>0.48650425541051989</v>
      </c>
      <c r="G17" s="12">
        <f t="shared" si="3"/>
        <v>13</v>
      </c>
      <c r="H17" s="31">
        <v>4</v>
      </c>
      <c r="I17" s="31">
        <v>5</v>
      </c>
      <c r="J17" s="31">
        <v>4</v>
      </c>
      <c r="K17" s="31">
        <v>5</v>
      </c>
      <c r="L17" s="31">
        <v>4</v>
      </c>
      <c r="M17" s="31">
        <v>4</v>
      </c>
      <c r="N17" s="31">
        <v>4</v>
      </c>
      <c r="O17" s="31">
        <v>5</v>
      </c>
      <c r="P17" s="31">
        <v>5</v>
      </c>
      <c r="Q17" s="31">
        <v>5</v>
      </c>
      <c r="R17" s="31">
        <v>5</v>
      </c>
      <c r="S17" s="31">
        <v>5</v>
      </c>
      <c r="T17" s="31">
        <v>5</v>
      </c>
      <c r="U17" s="1"/>
      <c r="V17" s="32">
        <f t="shared" si="4"/>
        <v>0</v>
      </c>
      <c r="W17" s="32">
        <f t="shared" si="5"/>
        <v>0</v>
      </c>
      <c r="X17" s="32">
        <f t="shared" si="6"/>
        <v>0</v>
      </c>
      <c r="Y17" s="32">
        <f t="shared" si="7"/>
        <v>0.38461538461538464</v>
      </c>
      <c r="Z17" s="32">
        <f t="shared" si="8"/>
        <v>0.61538461538461542</v>
      </c>
      <c r="AA17" s="32">
        <f t="shared" si="9"/>
        <v>0</v>
      </c>
      <c r="AB17" s="33">
        <f t="shared" si="10"/>
        <v>1</v>
      </c>
      <c r="AC17" s="32">
        <f t="shared" si="11"/>
        <v>1</v>
      </c>
      <c r="AD17" s="32">
        <f t="shared" si="12"/>
        <v>1</v>
      </c>
      <c r="AE17" s="1"/>
      <c r="AF17" s="19">
        <f t="shared" si="13"/>
        <v>0</v>
      </c>
      <c r="AG17" s="19">
        <f t="shared" si="14"/>
        <v>0</v>
      </c>
      <c r="AH17" s="19">
        <f t="shared" si="15"/>
        <v>0</v>
      </c>
      <c r="AI17" s="19">
        <f t="shared" si="16"/>
        <v>5</v>
      </c>
      <c r="AJ17" s="19">
        <f t="shared" si="17"/>
        <v>8</v>
      </c>
      <c r="AK17" s="19">
        <f t="shared" si="18"/>
        <v>0</v>
      </c>
      <c r="AL17" s="34">
        <f t="shared" si="19"/>
        <v>13</v>
      </c>
      <c r="AM17" s="19">
        <f t="shared" si="20"/>
        <v>13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</row>
    <row r="18" spans="1:245" s="2" customFormat="1" x14ac:dyDescent="0.2">
      <c r="A18" s="12">
        <v>9</v>
      </c>
      <c r="B18" s="27" t="s">
        <v>37</v>
      </c>
      <c r="C18" s="28">
        <f t="shared" si="0"/>
        <v>3.9230769230769229</v>
      </c>
      <c r="D18" s="29">
        <f t="shared" si="1"/>
        <v>0.84615384615384626</v>
      </c>
      <c r="E18" s="28">
        <v>4.4000000000000004</v>
      </c>
      <c r="F18" s="30">
        <f t="shared" si="2"/>
        <v>0.47418569253607512</v>
      </c>
      <c r="G18" s="12">
        <f t="shared" si="3"/>
        <v>13</v>
      </c>
      <c r="H18" s="31">
        <v>4</v>
      </c>
      <c r="I18" s="31">
        <v>4</v>
      </c>
      <c r="J18" s="31">
        <v>3</v>
      </c>
      <c r="K18" s="31">
        <v>5</v>
      </c>
      <c r="L18" s="31">
        <v>4</v>
      </c>
      <c r="M18" s="31">
        <v>4</v>
      </c>
      <c r="N18" s="31">
        <v>4</v>
      </c>
      <c r="O18" s="31">
        <v>4</v>
      </c>
      <c r="P18" s="31">
        <v>3</v>
      </c>
      <c r="Q18" s="31">
        <v>4</v>
      </c>
      <c r="R18" s="31">
        <v>4</v>
      </c>
      <c r="S18" s="31">
        <v>4</v>
      </c>
      <c r="T18" s="31">
        <v>4</v>
      </c>
      <c r="U18" s="1"/>
      <c r="V18" s="32">
        <f t="shared" si="4"/>
        <v>0</v>
      </c>
      <c r="W18" s="32">
        <f t="shared" si="5"/>
        <v>0</v>
      </c>
      <c r="X18" s="32">
        <f t="shared" si="6"/>
        <v>0.15384615384615385</v>
      </c>
      <c r="Y18" s="32">
        <f t="shared" si="7"/>
        <v>0.76923076923076927</v>
      </c>
      <c r="Z18" s="32">
        <f t="shared" si="8"/>
        <v>7.6923076923076927E-2</v>
      </c>
      <c r="AA18" s="32">
        <f t="shared" si="9"/>
        <v>0</v>
      </c>
      <c r="AB18" s="33">
        <f t="shared" si="10"/>
        <v>0.84615384615384626</v>
      </c>
      <c r="AC18" s="32">
        <f t="shared" si="11"/>
        <v>1</v>
      </c>
      <c r="AD18" s="32">
        <f t="shared" si="12"/>
        <v>1</v>
      </c>
      <c r="AE18" s="1"/>
      <c r="AF18" s="19">
        <f t="shared" si="13"/>
        <v>0</v>
      </c>
      <c r="AG18" s="19">
        <f t="shared" si="14"/>
        <v>0</v>
      </c>
      <c r="AH18" s="19">
        <f t="shared" si="15"/>
        <v>2</v>
      </c>
      <c r="AI18" s="19">
        <f t="shared" si="16"/>
        <v>10</v>
      </c>
      <c r="AJ18" s="19">
        <f t="shared" si="17"/>
        <v>1</v>
      </c>
      <c r="AK18" s="19">
        <f t="shared" si="18"/>
        <v>0</v>
      </c>
      <c r="AL18" s="34">
        <f t="shared" si="19"/>
        <v>13</v>
      </c>
      <c r="AM18" s="19">
        <f t="shared" si="20"/>
        <v>13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</row>
    <row r="19" spans="1:245" s="2" customFormat="1" x14ac:dyDescent="0.2">
      <c r="A19" s="12">
        <v>10</v>
      </c>
      <c r="B19" s="27" t="s">
        <v>39</v>
      </c>
      <c r="C19" s="28">
        <f t="shared" si="0"/>
        <v>4.3076923076923075</v>
      </c>
      <c r="D19" s="29">
        <f t="shared" si="1"/>
        <v>0.92307692307692313</v>
      </c>
      <c r="E19" s="28">
        <v>4.45</v>
      </c>
      <c r="F19" s="30">
        <f t="shared" si="2"/>
        <v>0.60569291338552389</v>
      </c>
      <c r="G19" s="12">
        <f t="shared" si="3"/>
        <v>13</v>
      </c>
      <c r="H19" s="31">
        <v>5</v>
      </c>
      <c r="I19" s="31">
        <v>4</v>
      </c>
      <c r="J19" s="31">
        <v>4</v>
      </c>
      <c r="K19" s="31">
        <v>5</v>
      </c>
      <c r="L19" s="31">
        <v>4</v>
      </c>
      <c r="M19" s="31">
        <v>4</v>
      </c>
      <c r="N19" s="31">
        <v>3</v>
      </c>
      <c r="O19" s="31">
        <v>4</v>
      </c>
      <c r="P19" s="31">
        <v>5</v>
      </c>
      <c r="Q19" s="31">
        <v>4</v>
      </c>
      <c r="R19" s="31">
        <v>5</v>
      </c>
      <c r="S19" s="31">
        <v>4</v>
      </c>
      <c r="T19" s="31">
        <v>5</v>
      </c>
      <c r="U19" s="1"/>
      <c r="V19" s="32">
        <f t="shared" si="4"/>
        <v>0</v>
      </c>
      <c r="W19" s="32">
        <f t="shared" si="5"/>
        <v>0</v>
      </c>
      <c r="X19" s="32">
        <f t="shared" si="6"/>
        <v>7.6923076923076927E-2</v>
      </c>
      <c r="Y19" s="32">
        <f t="shared" si="7"/>
        <v>0.53846153846153844</v>
      </c>
      <c r="Z19" s="32">
        <f t="shared" si="8"/>
        <v>0.38461538461538464</v>
      </c>
      <c r="AA19" s="32">
        <f t="shared" si="9"/>
        <v>0</v>
      </c>
      <c r="AB19" s="33">
        <f t="shared" si="10"/>
        <v>0.92307692307692313</v>
      </c>
      <c r="AC19" s="32">
        <f t="shared" si="11"/>
        <v>1</v>
      </c>
      <c r="AD19" s="32">
        <f t="shared" si="12"/>
        <v>1</v>
      </c>
      <c r="AE19" s="1"/>
      <c r="AF19" s="19">
        <f t="shared" si="13"/>
        <v>0</v>
      </c>
      <c r="AG19" s="19">
        <f t="shared" si="14"/>
        <v>0</v>
      </c>
      <c r="AH19" s="19">
        <f t="shared" si="15"/>
        <v>1</v>
      </c>
      <c r="AI19" s="19">
        <f t="shared" si="16"/>
        <v>7</v>
      </c>
      <c r="AJ19" s="19">
        <f t="shared" si="17"/>
        <v>5</v>
      </c>
      <c r="AK19" s="19">
        <f t="shared" si="18"/>
        <v>0</v>
      </c>
      <c r="AL19" s="34">
        <f t="shared" si="19"/>
        <v>13</v>
      </c>
      <c r="AM19" s="19">
        <f t="shared" si="20"/>
        <v>13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1:245" s="2" customFormat="1" x14ac:dyDescent="0.2">
      <c r="A20" s="12">
        <v>11</v>
      </c>
      <c r="B20" s="27" t="s">
        <v>41</v>
      </c>
      <c r="C20" s="28">
        <f t="shared" si="0"/>
        <v>4.4615384615384617</v>
      </c>
      <c r="D20" s="29">
        <f t="shared" si="1"/>
        <v>0.92307692307692313</v>
      </c>
      <c r="E20" s="28">
        <v>4.54</v>
      </c>
      <c r="F20" s="30">
        <f t="shared" si="2"/>
        <v>0.63432394240271706</v>
      </c>
      <c r="G20" s="12">
        <f t="shared" si="3"/>
        <v>13</v>
      </c>
      <c r="H20" s="31">
        <v>5</v>
      </c>
      <c r="I20" s="31">
        <v>5</v>
      </c>
      <c r="J20" s="31">
        <v>4</v>
      </c>
      <c r="K20" s="31">
        <v>5</v>
      </c>
      <c r="L20" s="31">
        <v>3</v>
      </c>
      <c r="M20" s="31">
        <v>4</v>
      </c>
      <c r="N20" s="31">
        <v>4</v>
      </c>
      <c r="O20" s="31">
        <v>4</v>
      </c>
      <c r="P20" s="31">
        <v>5</v>
      </c>
      <c r="Q20" s="31">
        <v>5</v>
      </c>
      <c r="R20" s="31">
        <v>5</v>
      </c>
      <c r="S20" s="31">
        <v>4</v>
      </c>
      <c r="T20" s="31">
        <v>5</v>
      </c>
      <c r="U20" s="1"/>
      <c r="V20" s="32">
        <f t="shared" si="4"/>
        <v>0</v>
      </c>
      <c r="W20" s="32">
        <f t="shared" si="5"/>
        <v>0</v>
      </c>
      <c r="X20" s="32">
        <f t="shared" si="6"/>
        <v>7.6923076923076927E-2</v>
      </c>
      <c r="Y20" s="32">
        <f t="shared" si="7"/>
        <v>0.38461538461538464</v>
      </c>
      <c r="Z20" s="32">
        <f t="shared" si="8"/>
        <v>0.53846153846153844</v>
      </c>
      <c r="AA20" s="32">
        <f t="shared" si="9"/>
        <v>0</v>
      </c>
      <c r="AB20" s="33">
        <f t="shared" si="10"/>
        <v>0.92307692307692313</v>
      </c>
      <c r="AC20" s="32">
        <f t="shared" si="11"/>
        <v>1</v>
      </c>
      <c r="AD20" s="32">
        <f t="shared" si="12"/>
        <v>1</v>
      </c>
      <c r="AE20" s="1"/>
      <c r="AF20" s="19">
        <f t="shared" si="13"/>
        <v>0</v>
      </c>
      <c r="AG20" s="19">
        <f t="shared" si="14"/>
        <v>0</v>
      </c>
      <c r="AH20" s="19">
        <f t="shared" si="15"/>
        <v>1</v>
      </c>
      <c r="AI20" s="19">
        <f t="shared" si="16"/>
        <v>5</v>
      </c>
      <c r="AJ20" s="19">
        <f t="shared" si="17"/>
        <v>7</v>
      </c>
      <c r="AK20" s="19">
        <f t="shared" si="18"/>
        <v>0</v>
      </c>
      <c r="AL20" s="34">
        <f t="shared" si="19"/>
        <v>13</v>
      </c>
      <c r="AM20" s="19">
        <f t="shared" si="20"/>
        <v>13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 s="2" customFormat="1" x14ac:dyDescent="0.2">
      <c r="A21" s="12">
        <v>12</v>
      </c>
      <c r="B21" s="27" t="s">
        <v>43</v>
      </c>
      <c r="C21" s="28">
        <f t="shared" si="0"/>
        <v>4.3076923076923075</v>
      </c>
      <c r="D21" s="29">
        <f t="shared" si="1"/>
        <v>0.92307692307692313</v>
      </c>
      <c r="E21" s="28"/>
      <c r="F21" s="30">
        <f t="shared" si="2"/>
        <v>0.60569291338552389</v>
      </c>
      <c r="G21" s="12">
        <f t="shared" si="3"/>
        <v>13</v>
      </c>
      <c r="H21" s="31">
        <v>4</v>
      </c>
      <c r="I21" s="31">
        <v>5</v>
      </c>
      <c r="J21" s="31">
        <v>4</v>
      </c>
      <c r="K21" s="31">
        <v>4</v>
      </c>
      <c r="L21" s="31">
        <v>4</v>
      </c>
      <c r="M21" s="31">
        <v>5</v>
      </c>
      <c r="N21" s="31">
        <v>4</v>
      </c>
      <c r="O21" s="31">
        <v>4</v>
      </c>
      <c r="P21" s="31">
        <v>5</v>
      </c>
      <c r="Q21" s="31">
        <v>5</v>
      </c>
      <c r="R21" s="31">
        <v>3</v>
      </c>
      <c r="S21" s="31">
        <v>4</v>
      </c>
      <c r="T21" s="31">
        <v>5</v>
      </c>
      <c r="U21" s="1"/>
      <c r="V21" s="32">
        <f t="shared" si="4"/>
        <v>0</v>
      </c>
      <c r="W21" s="32">
        <f t="shared" si="5"/>
        <v>0</v>
      </c>
      <c r="X21" s="32">
        <f t="shared" si="6"/>
        <v>7.6923076923076927E-2</v>
      </c>
      <c r="Y21" s="32">
        <f t="shared" si="7"/>
        <v>0.53846153846153844</v>
      </c>
      <c r="Z21" s="32">
        <f t="shared" si="8"/>
        <v>0.38461538461538464</v>
      </c>
      <c r="AA21" s="32">
        <f t="shared" si="9"/>
        <v>0</v>
      </c>
      <c r="AB21" s="33">
        <f t="shared" si="10"/>
        <v>0.92307692307692313</v>
      </c>
      <c r="AC21" s="32">
        <f t="shared" si="11"/>
        <v>1</v>
      </c>
      <c r="AD21" s="32">
        <f t="shared" si="12"/>
        <v>1</v>
      </c>
      <c r="AE21" s="1"/>
      <c r="AF21" s="19">
        <f t="shared" si="13"/>
        <v>0</v>
      </c>
      <c r="AG21" s="19">
        <f t="shared" si="14"/>
        <v>0</v>
      </c>
      <c r="AH21" s="19">
        <f t="shared" si="15"/>
        <v>1</v>
      </c>
      <c r="AI21" s="19">
        <f t="shared" si="16"/>
        <v>7</v>
      </c>
      <c r="AJ21" s="19">
        <f t="shared" si="17"/>
        <v>5</v>
      </c>
      <c r="AK21" s="19">
        <f t="shared" si="18"/>
        <v>0</v>
      </c>
      <c r="AL21" s="34">
        <f t="shared" si="19"/>
        <v>13</v>
      </c>
      <c r="AM21" s="19">
        <f t="shared" si="20"/>
        <v>13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 s="2" customFormat="1" x14ac:dyDescent="0.2">
      <c r="A22" s="12">
        <v>13</v>
      </c>
      <c r="B22" s="27" t="s">
        <v>45</v>
      </c>
      <c r="C22" s="28">
        <f t="shared" si="0"/>
        <v>4</v>
      </c>
      <c r="D22" s="29">
        <f t="shared" si="1"/>
        <v>0.76923076923076927</v>
      </c>
      <c r="E22" s="28">
        <v>4.47</v>
      </c>
      <c r="F22" s="30">
        <f t="shared" si="2"/>
        <v>1.2403473458920846</v>
      </c>
      <c r="G22" s="12">
        <f t="shared" si="3"/>
        <v>13</v>
      </c>
      <c r="H22" s="31">
        <v>5</v>
      </c>
      <c r="I22" s="31">
        <v>4</v>
      </c>
      <c r="J22" s="31">
        <v>4</v>
      </c>
      <c r="K22" s="31">
        <v>5</v>
      </c>
      <c r="L22" s="31">
        <v>5</v>
      </c>
      <c r="M22" s="31">
        <v>4</v>
      </c>
      <c r="N22" s="31">
        <v>3</v>
      </c>
      <c r="O22" s="31">
        <v>5</v>
      </c>
      <c r="P22" s="31">
        <v>5</v>
      </c>
      <c r="Q22" s="31">
        <v>5</v>
      </c>
      <c r="R22" s="31">
        <v>1</v>
      </c>
      <c r="S22" s="31">
        <v>2</v>
      </c>
      <c r="T22" s="31">
        <v>4</v>
      </c>
      <c r="U22" s="1"/>
      <c r="V22" s="32">
        <f t="shared" si="4"/>
        <v>7.6923076923076927E-2</v>
      </c>
      <c r="W22" s="32">
        <f t="shared" si="5"/>
        <v>7.6923076923076927E-2</v>
      </c>
      <c r="X22" s="32">
        <f t="shared" si="6"/>
        <v>7.6923076923076927E-2</v>
      </c>
      <c r="Y22" s="32">
        <f t="shared" si="7"/>
        <v>0.30769230769230771</v>
      </c>
      <c r="Z22" s="32">
        <f t="shared" si="8"/>
        <v>0.46153846153846156</v>
      </c>
      <c r="AA22" s="32">
        <f t="shared" si="9"/>
        <v>0</v>
      </c>
      <c r="AB22" s="33">
        <f t="shared" si="10"/>
        <v>0.76923076923076927</v>
      </c>
      <c r="AC22" s="32">
        <f t="shared" si="11"/>
        <v>1</v>
      </c>
      <c r="AD22" s="32">
        <f t="shared" si="12"/>
        <v>1</v>
      </c>
      <c r="AE22" s="1"/>
      <c r="AF22" s="19">
        <f t="shared" si="13"/>
        <v>1</v>
      </c>
      <c r="AG22" s="19">
        <f t="shared" si="14"/>
        <v>1</v>
      </c>
      <c r="AH22" s="19">
        <f t="shared" si="15"/>
        <v>1</v>
      </c>
      <c r="AI22" s="19">
        <f t="shared" si="16"/>
        <v>4</v>
      </c>
      <c r="AJ22" s="19">
        <f t="shared" si="17"/>
        <v>6</v>
      </c>
      <c r="AK22" s="19">
        <f t="shared" si="18"/>
        <v>0</v>
      </c>
      <c r="AL22" s="34">
        <f t="shared" si="19"/>
        <v>13</v>
      </c>
      <c r="AM22" s="19">
        <f t="shared" si="20"/>
        <v>13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 s="2" customFormat="1" x14ac:dyDescent="0.2">
      <c r="A23" s="12">
        <v>14</v>
      </c>
      <c r="B23" s="27" t="s">
        <v>47</v>
      </c>
      <c r="C23" s="28">
        <f t="shared" si="0"/>
        <v>4</v>
      </c>
      <c r="D23" s="29">
        <f t="shared" si="1"/>
        <v>0.84615384615384626</v>
      </c>
      <c r="E23" s="28">
        <v>4.4800000000000004</v>
      </c>
      <c r="F23" s="30">
        <f t="shared" si="2"/>
        <v>0.78446454055273618</v>
      </c>
      <c r="G23" s="12">
        <f t="shared" si="3"/>
        <v>13</v>
      </c>
      <c r="H23" s="31">
        <v>4</v>
      </c>
      <c r="I23" s="31">
        <v>4</v>
      </c>
      <c r="J23" s="31">
        <v>4</v>
      </c>
      <c r="K23" s="31">
        <v>5</v>
      </c>
      <c r="L23" s="31">
        <v>4</v>
      </c>
      <c r="M23" s="31">
        <v>2</v>
      </c>
      <c r="N23" s="31">
        <v>4</v>
      </c>
      <c r="O23" s="31">
        <v>4</v>
      </c>
      <c r="P23" s="31">
        <v>5</v>
      </c>
      <c r="Q23" s="31">
        <v>5</v>
      </c>
      <c r="R23" s="31">
        <v>4</v>
      </c>
      <c r="S23" s="31">
        <v>3</v>
      </c>
      <c r="T23" s="31">
        <v>4</v>
      </c>
      <c r="U23" s="1"/>
      <c r="V23" s="32">
        <f t="shared" si="4"/>
        <v>0</v>
      </c>
      <c r="W23" s="32">
        <f t="shared" si="5"/>
        <v>7.6923076923076927E-2</v>
      </c>
      <c r="X23" s="32">
        <f t="shared" si="6"/>
        <v>7.6923076923076927E-2</v>
      </c>
      <c r="Y23" s="32">
        <f t="shared" si="7"/>
        <v>0.61538461538461542</v>
      </c>
      <c r="Z23" s="32">
        <f t="shared" si="8"/>
        <v>0.23076923076923078</v>
      </c>
      <c r="AA23" s="32">
        <f t="shared" si="9"/>
        <v>0</v>
      </c>
      <c r="AB23" s="33">
        <f t="shared" si="10"/>
        <v>0.84615384615384626</v>
      </c>
      <c r="AC23" s="32">
        <f t="shared" si="11"/>
        <v>1</v>
      </c>
      <c r="AD23" s="32">
        <f t="shared" si="12"/>
        <v>1</v>
      </c>
      <c r="AE23" s="1"/>
      <c r="AF23" s="19">
        <f t="shared" si="13"/>
        <v>0</v>
      </c>
      <c r="AG23" s="19">
        <f t="shared" si="14"/>
        <v>1</v>
      </c>
      <c r="AH23" s="19">
        <f t="shared" si="15"/>
        <v>1</v>
      </c>
      <c r="AI23" s="19">
        <f t="shared" si="16"/>
        <v>8</v>
      </c>
      <c r="AJ23" s="19">
        <f t="shared" si="17"/>
        <v>3</v>
      </c>
      <c r="AK23" s="19">
        <f t="shared" si="18"/>
        <v>0</v>
      </c>
      <c r="AL23" s="34">
        <f t="shared" si="19"/>
        <v>13</v>
      </c>
      <c r="AM23" s="19">
        <f t="shared" si="20"/>
        <v>13</v>
      </c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 s="2" customFormat="1" x14ac:dyDescent="0.2">
      <c r="A24" s="13">
        <v>15</v>
      </c>
      <c r="B24" s="15" t="s">
        <v>49</v>
      </c>
      <c r="C24" s="28">
        <f t="shared" si="0"/>
        <v>4.2307692307692308</v>
      </c>
      <c r="D24" s="29">
        <f t="shared" si="1"/>
        <v>0.84615384615384626</v>
      </c>
      <c r="E24" s="28">
        <v>4.5199999999999996</v>
      </c>
      <c r="F24" s="17">
        <f t="shared" si="2"/>
        <v>0.89044899252232501</v>
      </c>
      <c r="G24" s="13">
        <f t="shared" si="3"/>
        <v>13</v>
      </c>
      <c r="H24" s="31">
        <v>5</v>
      </c>
      <c r="I24" s="31">
        <v>4</v>
      </c>
      <c r="J24" s="31">
        <v>4</v>
      </c>
      <c r="K24" s="31">
        <v>5</v>
      </c>
      <c r="L24" s="31">
        <v>4</v>
      </c>
      <c r="M24" s="31">
        <v>4</v>
      </c>
      <c r="N24" s="31">
        <v>3</v>
      </c>
      <c r="O24" s="31">
        <v>5</v>
      </c>
      <c r="P24" s="31">
        <v>5</v>
      </c>
      <c r="Q24" s="31">
        <v>5</v>
      </c>
      <c r="R24" s="31">
        <v>5</v>
      </c>
      <c r="S24" s="31">
        <v>4</v>
      </c>
      <c r="T24" s="31">
        <v>2</v>
      </c>
      <c r="U24" s="1"/>
      <c r="V24" s="32">
        <f t="shared" si="4"/>
        <v>0</v>
      </c>
      <c r="W24" s="32">
        <f t="shared" si="5"/>
        <v>7.6923076923076927E-2</v>
      </c>
      <c r="X24" s="32">
        <f t="shared" si="6"/>
        <v>7.6923076923076927E-2</v>
      </c>
      <c r="Y24" s="32">
        <f t="shared" si="7"/>
        <v>0.38461538461538464</v>
      </c>
      <c r="Z24" s="32">
        <f t="shared" si="8"/>
        <v>0.46153846153846156</v>
      </c>
      <c r="AA24" s="32">
        <f t="shared" si="9"/>
        <v>0</v>
      </c>
      <c r="AB24" s="33">
        <f t="shared" si="10"/>
        <v>0.84615384615384626</v>
      </c>
      <c r="AC24" s="32">
        <f t="shared" si="11"/>
        <v>1</v>
      </c>
      <c r="AD24" s="32">
        <f t="shared" si="12"/>
        <v>1</v>
      </c>
      <c r="AE24" s="1"/>
      <c r="AF24" s="19">
        <f t="shared" si="13"/>
        <v>0</v>
      </c>
      <c r="AG24" s="19">
        <f t="shared" si="14"/>
        <v>1</v>
      </c>
      <c r="AH24" s="19">
        <f t="shared" si="15"/>
        <v>1</v>
      </c>
      <c r="AI24" s="19">
        <f t="shared" si="16"/>
        <v>5</v>
      </c>
      <c r="AJ24" s="19">
        <f t="shared" si="17"/>
        <v>6</v>
      </c>
      <c r="AK24" s="19">
        <f t="shared" si="18"/>
        <v>0</v>
      </c>
      <c r="AL24" s="34">
        <f t="shared" si="19"/>
        <v>13</v>
      </c>
      <c r="AM24" s="19">
        <f t="shared" si="20"/>
        <v>13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 x14ac:dyDescent="0.2">
      <c r="B25" s="3" t="s">
        <v>93</v>
      </c>
      <c r="C25" s="36">
        <f>AVERAGE(C10:C24)</f>
        <v>3.9388888888888887</v>
      </c>
      <c r="D25" s="37">
        <f>AVERAGE(D10:D24)</f>
        <v>0.76153846153846172</v>
      </c>
      <c r="E25" s="36">
        <f>AVERAGE(E10:E24)</f>
        <v>4.3157142857142858</v>
      </c>
      <c r="H25" s="38">
        <f t="shared" ref="H25:T25" si="21">AVERAGE(H10:H24)</f>
        <v>3.8</v>
      </c>
      <c r="I25" s="38">
        <f t="shared" si="21"/>
        <v>3.9333333333333331</v>
      </c>
      <c r="J25" s="38">
        <f t="shared" si="21"/>
        <v>3.6666666666666665</v>
      </c>
      <c r="K25" s="38">
        <f t="shared" si="21"/>
        <v>4.4666666666666668</v>
      </c>
      <c r="L25" s="38">
        <f t="shared" si="21"/>
        <v>3.6</v>
      </c>
      <c r="M25" s="38">
        <f t="shared" si="21"/>
        <v>3.6</v>
      </c>
      <c r="N25" s="38">
        <f t="shared" si="21"/>
        <v>3.6</v>
      </c>
      <c r="O25" s="38">
        <f t="shared" si="21"/>
        <v>4.2142857142857144</v>
      </c>
      <c r="P25" s="38">
        <f t="shared" si="21"/>
        <v>4.5333333333333332</v>
      </c>
      <c r="Q25" s="38">
        <f t="shared" si="21"/>
        <v>4.4666666666666668</v>
      </c>
      <c r="R25" s="38">
        <f t="shared" si="21"/>
        <v>4</v>
      </c>
      <c r="S25" s="38">
        <f t="shared" si="21"/>
        <v>3.4666666666666668</v>
      </c>
      <c r="T25" s="38">
        <f t="shared" si="21"/>
        <v>3.9333333333333331</v>
      </c>
      <c r="V25" s="20">
        <f t="shared" ref="V25:AD25" si="22">AVERAGE(V10:V24)</f>
        <v>3.2478632478632481E-2</v>
      </c>
      <c r="W25" s="20">
        <f t="shared" si="22"/>
        <v>3.5897435897435902E-2</v>
      </c>
      <c r="X25" s="20">
        <f t="shared" si="22"/>
        <v>0.17008547008547018</v>
      </c>
      <c r="Y25" s="20">
        <f t="shared" si="22"/>
        <v>0.48333333333333334</v>
      </c>
      <c r="Z25" s="20">
        <f t="shared" si="22"/>
        <v>0.27820512820512822</v>
      </c>
      <c r="AA25" s="20">
        <f t="shared" si="22"/>
        <v>5.1282051282051282E-3</v>
      </c>
      <c r="AB25" s="39">
        <f t="shared" si="22"/>
        <v>0.76153846153846172</v>
      </c>
      <c r="AC25" s="20">
        <f t="shared" si="22"/>
        <v>1.0051282051282051</v>
      </c>
      <c r="AD25" s="20">
        <f t="shared" si="22"/>
        <v>1</v>
      </c>
      <c r="AF25" s="13">
        <f t="shared" ref="AF25:AM25" si="23">SUM(AF10:AF24)</f>
        <v>6</v>
      </c>
      <c r="AG25" s="13">
        <f t="shared" si="23"/>
        <v>7</v>
      </c>
      <c r="AH25" s="13">
        <f t="shared" si="23"/>
        <v>33</v>
      </c>
      <c r="AI25" s="13">
        <f t="shared" si="23"/>
        <v>94</v>
      </c>
      <c r="AJ25" s="13">
        <f t="shared" si="23"/>
        <v>54</v>
      </c>
      <c r="AK25" s="13">
        <f t="shared" si="23"/>
        <v>1</v>
      </c>
      <c r="AL25" s="22">
        <f t="shared" si="23"/>
        <v>195</v>
      </c>
      <c r="AM25" s="13">
        <f t="shared" si="23"/>
        <v>194</v>
      </c>
    </row>
    <row r="27" spans="1:245" x14ac:dyDescent="0.2">
      <c r="B27" s="3" t="s">
        <v>94</v>
      </c>
    </row>
    <row r="32" spans="1:245" x14ac:dyDescent="0.2">
      <c r="B32" s="6" t="s">
        <v>96</v>
      </c>
    </row>
    <row r="33" spans="2:20" x14ac:dyDescent="0.2">
      <c r="B33" s="40" t="s">
        <v>97</v>
      </c>
      <c r="C33" s="41" t="s">
        <v>98</v>
      </c>
      <c r="D33" s="41" t="s">
        <v>99</v>
      </c>
      <c r="H33" s="16" t="s">
        <v>22</v>
      </c>
      <c r="I33" s="16">
        <v>2</v>
      </c>
      <c r="J33" s="16">
        <v>1</v>
      </c>
      <c r="K33" s="16">
        <v>2</v>
      </c>
      <c r="L33" s="16">
        <v>2</v>
      </c>
      <c r="M33" s="16">
        <v>2</v>
      </c>
      <c r="N33" s="16">
        <v>2</v>
      </c>
      <c r="O33" s="16">
        <v>2</v>
      </c>
      <c r="P33" s="16">
        <v>1</v>
      </c>
      <c r="Q33" s="16">
        <v>1</v>
      </c>
      <c r="R33" s="16">
        <v>1</v>
      </c>
      <c r="S33" s="16">
        <v>2</v>
      </c>
      <c r="T33" s="16">
        <v>2</v>
      </c>
    </row>
    <row r="34" spans="2:20" x14ac:dyDescent="0.2">
      <c r="B34" s="13" t="s">
        <v>100</v>
      </c>
      <c r="C34" s="42">
        <f>COUNTIF(H33:T33,2)</f>
        <v>8</v>
      </c>
      <c r="D34" s="18">
        <f>C34/SUM(C34:C35)</f>
        <v>0.66666666666666663</v>
      </c>
    </row>
    <row r="35" spans="2:20" x14ac:dyDescent="0.2">
      <c r="B35" s="13" t="s">
        <v>101</v>
      </c>
      <c r="C35" s="42">
        <f>COUNTIF(H33:T33,1)</f>
        <v>4</v>
      </c>
      <c r="D35" s="18">
        <f>C35/SUM(C34:C35)</f>
        <v>0.33333333333333331</v>
      </c>
    </row>
    <row r="36" spans="2:20" x14ac:dyDescent="0.2">
      <c r="B36" s="13" t="s">
        <v>22</v>
      </c>
      <c r="C36" s="42">
        <f>COUNTIF(H33:T33,"x")</f>
        <v>1</v>
      </c>
      <c r="D36" s="14"/>
    </row>
    <row r="37" spans="2:20" x14ac:dyDescent="0.2">
      <c r="B37" s="14"/>
      <c r="C37" s="14"/>
      <c r="D37" s="14"/>
    </row>
    <row r="38" spans="2:20" x14ac:dyDescent="0.2">
      <c r="B38" s="40" t="s">
        <v>53</v>
      </c>
      <c r="C38" s="41" t="s">
        <v>98</v>
      </c>
      <c r="D38" s="41" t="s">
        <v>99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>
        <v>1</v>
      </c>
    </row>
    <row r="39" spans="2:20" x14ac:dyDescent="0.2">
      <c r="B39" s="13" t="s">
        <v>102</v>
      </c>
      <c r="C39" s="42">
        <f>COUNTIF(H38:T38,4)</f>
        <v>0</v>
      </c>
      <c r="D39" s="18">
        <f>C39/SUM(C39:C50)</f>
        <v>0</v>
      </c>
    </row>
    <row r="40" spans="2:20" x14ac:dyDescent="0.2">
      <c r="B40" s="13" t="s">
        <v>103</v>
      </c>
      <c r="C40" s="42">
        <f>COUNTIF(H38:T38,5)</f>
        <v>0</v>
      </c>
      <c r="D40" s="18">
        <f>C40/SUM(C39:C50)</f>
        <v>0</v>
      </c>
    </row>
    <row r="41" spans="2:20" x14ac:dyDescent="0.2">
      <c r="B41" s="13" t="s">
        <v>104</v>
      </c>
      <c r="C41" s="42">
        <f>COUNTIF(H38:T38,6)</f>
        <v>0</v>
      </c>
      <c r="D41" s="18">
        <f>C41/SUM(C39:C50)</f>
        <v>0</v>
      </c>
    </row>
    <row r="42" spans="2:20" x14ac:dyDescent="0.2">
      <c r="B42" s="13" t="s">
        <v>105</v>
      </c>
      <c r="C42" s="42">
        <f>COUNTIF(H38:T38,7)</f>
        <v>0</v>
      </c>
      <c r="D42" s="18">
        <f>C42/SUM(C39:C50)</f>
        <v>0</v>
      </c>
    </row>
    <row r="43" spans="2:20" x14ac:dyDescent="0.2">
      <c r="B43" s="13" t="s">
        <v>106</v>
      </c>
      <c r="C43" s="42">
        <f>COUNTIF(H38:T38,8)</f>
        <v>0</v>
      </c>
      <c r="D43" s="18">
        <f>C43/SUM(C39:C50)</f>
        <v>0</v>
      </c>
    </row>
    <row r="44" spans="2:20" x14ac:dyDescent="0.2">
      <c r="B44" s="13" t="s">
        <v>107</v>
      </c>
      <c r="C44" s="42">
        <f>COUNTIF(H38:T38,10)</f>
        <v>0</v>
      </c>
      <c r="D44" s="18">
        <f>C44/SUM(C39:C50)</f>
        <v>0</v>
      </c>
    </row>
    <row r="45" spans="2:20" x14ac:dyDescent="0.2">
      <c r="B45" s="13" t="s">
        <v>108</v>
      </c>
      <c r="C45" s="42">
        <f>COUNTIF(H38:T38,1)</f>
        <v>13</v>
      </c>
      <c r="D45" s="18">
        <f>C45/SUM(C39:C50)</f>
        <v>1</v>
      </c>
    </row>
    <row r="46" spans="2:20" x14ac:dyDescent="0.2">
      <c r="B46" s="13" t="s">
        <v>109</v>
      </c>
      <c r="C46" s="42">
        <f>COUNTIF(H38:T38,3)</f>
        <v>0</v>
      </c>
      <c r="D46" s="18">
        <f>C46/SUM(C39:C50)</f>
        <v>0</v>
      </c>
    </row>
    <row r="47" spans="2:20" x14ac:dyDescent="0.2">
      <c r="B47" s="13" t="s">
        <v>110</v>
      </c>
      <c r="C47" s="42">
        <f>COUNTIF(H38:T38,2)</f>
        <v>0</v>
      </c>
      <c r="D47" s="18">
        <f>C47/SUM(C39:C50)</f>
        <v>0</v>
      </c>
    </row>
    <row r="48" spans="2:20" x14ac:dyDescent="0.2">
      <c r="B48" s="13" t="s">
        <v>111</v>
      </c>
      <c r="C48" s="42">
        <f>COUNTIF(H38:T38,9)</f>
        <v>0</v>
      </c>
      <c r="D48" s="18">
        <f>C48/SUM(C39:C50)</f>
        <v>0</v>
      </c>
    </row>
    <row r="49" spans="2:4" x14ac:dyDescent="0.2">
      <c r="B49" s="13" t="s">
        <v>112</v>
      </c>
      <c r="C49" s="42">
        <f>COUNTIF(H38:T38,12)</f>
        <v>0</v>
      </c>
      <c r="D49" s="18">
        <f>C49/SUM(C39:C50)</f>
        <v>0</v>
      </c>
    </row>
    <row r="50" spans="2:4" x14ac:dyDescent="0.2">
      <c r="B50" s="13" t="s">
        <v>113</v>
      </c>
      <c r="C50" s="42">
        <f>COUNTIF(H38:T38,11)</f>
        <v>0</v>
      </c>
      <c r="D50" s="18">
        <f>C50/SUM(C39:C50)</f>
        <v>0</v>
      </c>
    </row>
    <row r="51" spans="2:4" x14ac:dyDescent="0.2">
      <c r="B51" s="13" t="s">
        <v>22</v>
      </c>
      <c r="C51" s="42">
        <f>COUNTIF(H38:T38,"x")</f>
        <v>0</v>
      </c>
      <c r="D51" s="14"/>
    </row>
    <row r="53" spans="2:4" x14ac:dyDescent="0.2">
      <c r="B53" s="3" t="s">
        <v>94</v>
      </c>
    </row>
  </sheetData>
  <phoneticPr fontId="0" type="noConversion"/>
  <conditionalFormatting sqref="C10">
    <cfRule type="cellIs" dxfId="15" priority="1" stopIfTrue="1" operator="lessThan">
      <formula>$E$10</formula>
    </cfRule>
  </conditionalFormatting>
  <conditionalFormatting sqref="C11">
    <cfRule type="cellIs" dxfId="14" priority="2" stopIfTrue="1" operator="lessThan">
      <formula>$E$11</formula>
    </cfRule>
  </conditionalFormatting>
  <conditionalFormatting sqref="C12">
    <cfRule type="cellIs" dxfId="13" priority="3" stopIfTrue="1" operator="lessThan">
      <formula>$E$12</formula>
    </cfRule>
  </conditionalFormatting>
  <conditionalFormatting sqref="C13">
    <cfRule type="cellIs" dxfId="12" priority="4" stopIfTrue="1" operator="lessThan">
      <formula>$E$13</formula>
    </cfRule>
  </conditionalFormatting>
  <conditionalFormatting sqref="C14">
    <cfRule type="cellIs" dxfId="11" priority="5" stopIfTrue="1" operator="lessThan">
      <formula>$E$14</formula>
    </cfRule>
  </conditionalFormatting>
  <conditionalFormatting sqref="C15">
    <cfRule type="cellIs" dxfId="10" priority="6" stopIfTrue="1" operator="lessThan">
      <formula>$E$15</formula>
    </cfRule>
  </conditionalFormatting>
  <conditionalFormatting sqref="C16">
    <cfRule type="cellIs" dxfId="9" priority="7" stopIfTrue="1" operator="lessThan">
      <formula>$E$16</formula>
    </cfRule>
  </conditionalFormatting>
  <conditionalFormatting sqref="C17">
    <cfRule type="cellIs" dxfId="8" priority="8" stopIfTrue="1" operator="lessThan">
      <formula>$E$17</formula>
    </cfRule>
  </conditionalFormatting>
  <conditionalFormatting sqref="C18">
    <cfRule type="cellIs" dxfId="7" priority="9" stopIfTrue="1" operator="lessThan">
      <formula>$E$18</formula>
    </cfRule>
  </conditionalFormatting>
  <conditionalFormatting sqref="C19">
    <cfRule type="cellIs" dxfId="6" priority="10" stopIfTrue="1" operator="lessThan">
      <formula>$E$19</formula>
    </cfRule>
  </conditionalFormatting>
  <conditionalFormatting sqref="C20">
    <cfRule type="cellIs" dxfId="5" priority="11" stopIfTrue="1" operator="lessThan">
      <formula>$E$20</formula>
    </cfRule>
  </conditionalFormatting>
  <conditionalFormatting sqref="C21">
    <cfRule type="cellIs" dxfId="4" priority="12" stopIfTrue="1" operator="lessThan">
      <formula>$E$21</formula>
    </cfRule>
  </conditionalFormatting>
  <conditionalFormatting sqref="C22">
    <cfRule type="cellIs" dxfId="3" priority="13" stopIfTrue="1" operator="lessThan">
      <formula>$E$22</formula>
    </cfRule>
  </conditionalFormatting>
  <conditionalFormatting sqref="C23">
    <cfRule type="cellIs" dxfId="2" priority="14" stopIfTrue="1" operator="lessThan">
      <formula>$E$23</formula>
    </cfRule>
  </conditionalFormatting>
  <conditionalFormatting sqref="C24">
    <cfRule type="cellIs" dxfId="1" priority="15" stopIfTrue="1" operator="lessThan">
      <formula>$E$24</formula>
    </cfRule>
  </conditionalFormatting>
  <pageMargins left="0.99" right="0.22" top="0.23" bottom="0.31" header="0.45" footer="0.24"/>
  <pageSetup paperSize="9" scale="85" orientation="portrait" horizontalDpi="300" verticalDpi="300" r:id="rId1"/>
  <headerFooter alignWithMargins="0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1" sqref="A31"/>
    </sheetView>
  </sheetViews>
  <sheetFormatPr defaultRowHeight="12.75" x14ac:dyDescent="0.2"/>
  <cols>
    <col min="1" max="1" width="111" bestFit="1" customWidth="1"/>
  </cols>
  <sheetData>
    <row r="1" spans="1:1" x14ac:dyDescent="0.2">
      <c r="A1" s="43" t="s">
        <v>54</v>
      </c>
    </row>
    <row r="2" spans="1:1" ht="15" x14ac:dyDescent="0.2">
      <c r="A2" s="44" t="s">
        <v>116</v>
      </c>
    </row>
    <row r="3" spans="1:1" x14ac:dyDescent="0.2">
      <c r="A3" s="43" t="s">
        <v>22</v>
      </c>
    </row>
    <row r="4" spans="1:1" x14ac:dyDescent="0.2">
      <c r="A4" s="43" t="s">
        <v>22</v>
      </c>
    </row>
    <row r="5" spans="1:1" x14ac:dyDescent="0.2">
      <c r="A5" s="43" t="s">
        <v>22</v>
      </c>
    </row>
    <row r="6" spans="1:1" x14ac:dyDescent="0.2">
      <c r="A6" s="43" t="s">
        <v>22</v>
      </c>
    </row>
    <row r="7" spans="1:1" x14ac:dyDescent="0.2">
      <c r="A7" s="43" t="s">
        <v>22</v>
      </c>
    </row>
    <row r="8" spans="1:1" x14ac:dyDescent="0.2">
      <c r="A8" s="43" t="s">
        <v>22</v>
      </c>
    </row>
    <row r="9" spans="1:1" x14ac:dyDescent="0.2">
      <c r="A9" s="43" t="s">
        <v>22</v>
      </c>
    </row>
    <row r="10" spans="1:1" x14ac:dyDescent="0.2">
      <c r="A10" s="43" t="s">
        <v>22</v>
      </c>
    </row>
    <row r="11" spans="1:1" x14ac:dyDescent="0.2">
      <c r="A11" s="43" t="s">
        <v>22</v>
      </c>
    </row>
    <row r="12" spans="1:1" x14ac:dyDescent="0.2">
      <c r="A12" s="43" t="s">
        <v>22</v>
      </c>
    </row>
    <row r="13" spans="1:1" x14ac:dyDescent="0.2">
      <c r="A13" s="43" t="s">
        <v>22</v>
      </c>
    </row>
    <row r="14" spans="1:1" x14ac:dyDescent="0.2">
      <c r="A14" s="43" t="s">
        <v>22</v>
      </c>
    </row>
    <row r="15" spans="1:1" x14ac:dyDescent="0.2">
      <c r="A15" s="43"/>
    </row>
    <row r="16" spans="1:1" x14ac:dyDescent="0.2">
      <c r="A16" s="43" t="s">
        <v>55</v>
      </c>
    </row>
    <row r="17" spans="1:1" ht="15" x14ac:dyDescent="0.2">
      <c r="A17" s="44" t="s">
        <v>117</v>
      </c>
    </row>
    <row r="18" spans="1:1" ht="15" x14ac:dyDescent="0.2">
      <c r="A18" s="44" t="s">
        <v>118</v>
      </c>
    </row>
    <row r="19" spans="1:1" x14ac:dyDescent="0.2">
      <c r="A19" s="43" t="s">
        <v>22</v>
      </c>
    </row>
    <row r="20" spans="1:1" x14ac:dyDescent="0.2">
      <c r="A20" s="43" t="s">
        <v>22</v>
      </c>
    </row>
    <row r="21" spans="1:1" x14ac:dyDescent="0.2">
      <c r="A21" s="43" t="s">
        <v>22</v>
      </c>
    </row>
    <row r="22" spans="1:1" x14ac:dyDescent="0.2">
      <c r="A22" s="43" t="s">
        <v>22</v>
      </c>
    </row>
    <row r="23" spans="1:1" x14ac:dyDescent="0.2">
      <c r="A23" s="43" t="s">
        <v>22</v>
      </c>
    </row>
    <row r="24" spans="1:1" x14ac:dyDescent="0.2">
      <c r="A24" s="43" t="s">
        <v>22</v>
      </c>
    </row>
    <row r="25" spans="1:1" x14ac:dyDescent="0.2">
      <c r="A25" s="43" t="s">
        <v>22</v>
      </c>
    </row>
    <row r="26" spans="1:1" x14ac:dyDescent="0.2">
      <c r="A26" s="43" t="s">
        <v>22</v>
      </c>
    </row>
    <row r="27" spans="1:1" x14ac:dyDescent="0.2">
      <c r="A27" s="43" t="s">
        <v>22</v>
      </c>
    </row>
    <row r="28" spans="1:1" x14ac:dyDescent="0.2">
      <c r="A28" s="43" t="s">
        <v>22</v>
      </c>
    </row>
    <row r="29" spans="1:1" x14ac:dyDescent="0.2">
      <c r="A29" s="43" t="s">
        <v>22</v>
      </c>
    </row>
    <row r="30" spans="1:1" x14ac:dyDescent="0.2">
      <c r="A30" s="43"/>
    </row>
    <row r="31" spans="1:1" x14ac:dyDescent="0.2">
      <c r="A31" s="43"/>
    </row>
  </sheetData>
  <conditionalFormatting sqref="A1 A3:A16 A19:A1048576">
    <cfRule type="containsText" dxfId="0" priority="1" operator="containsText" text="Q:">
      <formula>NOT(ISERROR(SEARCH("Q:",A1)))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U16"/>
  <sheetViews>
    <sheetView workbookViewId="0"/>
  </sheetViews>
  <sheetFormatPr defaultRowHeight="12" x14ac:dyDescent="0.2"/>
  <cols>
    <col min="1" max="1" width="47.28515625" style="2" customWidth="1"/>
    <col min="2" max="5" width="9.140625" style="2"/>
    <col min="6" max="6" width="24.7109375" style="2" customWidth="1"/>
    <col min="7" max="9" width="9.140625" style="2"/>
    <col min="10" max="10" width="47.28515625" style="2" customWidth="1"/>
    <col min="11" max="14" width="9.140625" style="2"/>
    <col min="15" max="15" width="24.7109375" style="2" customWidth="1"/>
    <col min="16" max="16384" width="9.140625" style="2"/>
  </cols>
  <sheetData>
    <row r="1" spans="1:21" x14ac:dyDescent="0.2">
      <c r="A1" s="23" t="s">
        <v>20</v>
      </c>
      <c r="B1" s="35">
        <v>3.0833333333333299</v>
      </c>
      <c r="C1" s="35">
        <v>3.69</v>
      </c>
      <c r="D1" s="33">
        <v>0.5</v>
      </c>
      <c r="F1" s="23" t="s">
        <v>24</v>
      </c>
      <c r="G1" s="35">
        <v>3.8461538461538498</v>
      </c>
      <c r="H1" s="35">
        <v>4.2300000000000004</v>
      </c>
      <c r="P1" s="3"/>
      <c r="Q1" s="3"/>
      <c r="R1" s="3"/>
      <c r="S1" s="3"/>
      <c r="T1" s="3"/>
      <c r="U1" s="3"/>
    </row>
    <row r="2" spans="1:21" x14ac:dyDescent="0.2">
      <c r="A2" s="23" t="s">
        <v>24</v>
      </c>
      <c r="B2" s="35">
        <v>3.8461538461538498</v>
      </c>
      <c r="C2" s="35">
        <v>4.2300000000000004</v>
      </c>
      <c r="D2" s="33">
        <v>0.84615384615384603</v>
      </c>
      <c r="F2" s="23" t="s">
        <v>26</v>
      </c>
      <c r="G2" s="35">
        <v>3.6153846153846199</v>
      </c>
      <c r="H2" s="35">
        <v>4.34</v>
      </c>
      <c r="P2" s="4"/>
      <c r="Q2" s="4"/>
      <c r="R2" s="4"/>
      <c r="S2" s="4"/>
      <c r="T2" s="4"/>
      <c r="U2" s="4"/>
    </row>
    <row r="3" spans="1:21" x14ac:dyDescent="0.2">
      <c r="A3" s="23" t="s">
        <v>26</v>
      </c>
      <c r="B3" s="35">
        <v>3.6153846153846199</v>
      </c>
      <c r="C3" s="35">
        <v>4.34</v>
      </c>
      <c r="D3" s="33">
        <v>0.61538461538461497</v>
      </c>
      <c r="F3" s="23" t="s">
        <v>32</v>
      </c>
      <c r="G3" s="35">
        <v>3.6923076923076898</v>
      </c>
      <c r="H3" s="35">
        <v>4.3499999999999996</v>
      </c>
    </row>
    <row r="4" spans="1:21" x14ac:dyDescent="0.2">
      <c r="A4" s="23" t="s">
        <v>28</v>
      </c>
      <c r="B4" s="35">
        <v>3.4615384615384599</v>
      </c>
      <c r="C4" s="35">
        <v>4.16</v>
      </c>
      <c r="D4" s="33">
        <v>0.38461538461538503</v>
      </c>
      <c r="F4" s="23" t="s">
        <v>38</v>
      </c>
      <c r="G4" s="35">
        <v>3.9230769230769198</v>
      </c>
      <c r="H4" s="35">
        <v>4.4000000000000004</v>
      </c>
    </row>
    <row r="5" spans="1:21" x14ac:dyDescent="0.2">
      <c r="A5" s="23" t="s">
        <v>30</v>
      </c>
      <c r="B5" s="35">
        <v>3.7692307692307701</v>
      </c>
      <c r="C5" s="35">
        <v>3.96</v>
      </c>
      <c r="D5" s="33">
        <v>0.69230769230769196</v>
      </c>
      <c r="F5" s="23" t="s">
        <v>48</v>
      </c>
      <c r="G5" s="35">
        <v>4</v>
      </c>
      <c r="H5" s="35">
        <v>4.4800000000000004</v>
      </c>
    </row>
    <row r="6" spans="1:21" x14ac:dyDescent="0.2">
      <c r="A6" s="23" t="s">
        <v>32</v>
      </c>
      <c r="B6" s="35">
        <v>3.6923076923076898</v>
      </c>
      <c r="C6" s="35">
        <v>4.3499999999999996</v>
      </c>
      <c r="D6" s="33">
        <v>0.61538461538461497</v>
      </c>
      <c r="F6" s="14" t="s">
        <v>50</v>
      </c>
      <c r="G6" s="25">
        <v>4.2307692307692299</v>
      </c>
      <c r="H6" s="25">
        <v>4.5199999999999996</v>
      </c>
    </row>
    <row r="7" spans="1:21" x14ac:dyDescent="0.2">
      <c r="A7" s="23" t="s">
        <v>34</v>
      </c>
      <c r="B7" s="35">
        <v>3.7692307692307701</v>
      </c>
      <c r="C7" s="35">
        <v>4.4800000000000004</v>
      </c>
      <c r="D7" s="33">
        <v>0.69230769230769196</v>
      </c>
    </row>
    <row r="8" spans="1:21" x14ac:dyDescent="0.2">
      <c r="A8" s="23" t="s">
        <v>36</v>
      </c>
      <c r="B8" s="35">
        <v>4.6153846153846203</v>
      </c>
      <c r="C8" s="35">
        <v>4.3499999999999996</v>
      </c>
      <c r="D8" s="33">
        <v>1</v>
      </c>
    </row>
    <row r="9" spans="1:21" x14ac:dyDescent="0.2">
      <c r="A9" s="23" t="s">
        <v>38</v>
      </c>
      <c r="B9" s="35">
        <v>3.9230769230769198</v>
      </c>
      <c r="C9" s="35">
        <v>4.4000000000000004</v>
      </c>
      <c r="D9" s="33">
        <v>0.84615384615384603</v>
      </c>
    </row>
    <row r="10" spans="1:21" x14ac:dyDescent="0.2">
      <c r="A10" s="23" t="s">
        <v>40</v>
      </c>
      <c r="B10" s="35">
        <v>4.3076923076923102</v>
      </c>
      <c r="C10" s="35">
        <v>4.45</v>
      </c>
      <c r="D10" s="33">
        <v>0.92307692307692302</v>
      </c>
    </row>
    <row r="11" spans="1:21" x14ac:dyDescent="0.2">
      <c r="A11" s="23" t="s">
        <v>42</v>
      </c>
      <c r="B11" s="35">
        <v>4.4615384615384599</v>
      </c>
      <c r="C11" s="35">
        <v>4.54</v>
      </c>
      <c r="D11" s="33">
        <v>0.92307692307692302</v>
      </c>
    </row>
    <row r="12" spans="1:21" x14ac:dyDescent="0.2">
      <c r="A12" s="23" t="s">
        <v>44</v>
      </c>
      <c r="B12" s="35">
        <v>4.3076923076923102</v>
      </c>
      <c r="C12" s="35"/>
      <c r="D12" s="33">
        <v>0.92307692307692302</v>
      </c>
    </row>
    <row r="13" spans="1:21" x14ac:dyDescent="0.2">
      <c r="A13" s="23" t="s">
        <v>46</v>
      </c>
      <c r="B13" s="35">
        <v>4</v>
      </c>
      <c r="C13" s="35">
        <v>4.47</v>
      </c>
      <c r="D13" s="33">
        <v>0.76923076923076905</v>
      </c>
    </row>
    <row r="14" spans="1:21" x14ac:dyDescent="0.2">
      <c r="A14" s="23" t="s">
        <v>48</v>
      </c>
      <c r="B14" s="35">
        <v>4</v>
      </c>
      <c r="C14" s="35">
        <v>4.4800000000000004</v>
      </c>
      <c r="D14" s="33">
        <v>0.84615384615384603</v>
      </c>
    </row>
    <row r="15" spans="1:21" x14ac:dyDescent="0.2">
      <c r="A15" s="14" t="s">
        <v>50</v>
      </c>
      <c r="B15" s="35">
        <v>4.2307692307692299</v>
      </c>
      <c r="C15" s="35">
        <v>4.5199999999999996</v>
      </c>
      <c r="D15" s="33">
        <v>0.84615384615384603</v>
      </c>
    </row>
    <row r="16" spans="1:21" x14ac:dyDescent="0.2">
      <c r="A16" s="3" t="s">
        <v>95</v>
      </c>
      <c r="B16" s="24">
        <f>AVERAGE(B1:B15)</f>
        <v>3.9388888888888896</v>
      </c>
      <c r="C16" s="25">
        <f>AVERAGE(C1:C15)</f>
        <v>4.3157142857142858</v>
      </c>
      <c r="D16" s="26">
        <f>AVERAGE(D1:D15)</f>
        <v>0.76153846153846139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C50"/>
  <sheetViews>
    <sheetView topLeftCell="E1" workbookViewId="0">
      <selection activeCell="A22" sqref="A22:A52"/>
    </sheetView>
  </sheetViews>
  <sheetFormatPr defaultRowHeight="12" x14ac:dyDescent="0.2"/>
  <cols>
    <col min="1" max="2" width="81.140625" style="1" bestFit="1" customWidth="1"/>
    <col min="3" max="3" width="32.28515625" style="1" bestFit="1" customWidth="1"/>
    <col min="4" max="4" width="21.140625" style="1" bestFit="1" customWidth="1"/>
    <col min="5" max="5" width="9.28515625" style="1" bestFit="1" customWidth="1"/>
    <col min="6" max="6" width="16.85546875" style="1" bestFit="1" customWidth="1"/>
    <col min="7" max="7" width="21.140625" style="1" bestFit="1" customWidth="1"/>
    <col min="8" max="8" width="4.7109375" style="1" bestFit="1" customWidth="1"/>
    <col min="9" max="9" width="7.5703125" style="1" bestFit="1" customWidth="1"/>
    <col min="10" max="10" width="6.85546875" style="1" bestFit="1" customWidth="1"/>
    <col min="11" max="11" width="17" style="1" bestFit="1" customWidth="1"/>
    <col min="12" max="12" width="11" style="1" bestFit="1" customWidth="1"/>
    <col min="13" max="13" width="6.7109375" style="1" bestFit="1" customWidth="1"/>
    <col min="14" max="14" width="5.140625" style="1" bestFit="1" customWidth="1"/>
    <col min="15" max="16" width="9.140625" style="1"/>
    <col min="17" max="17" width="7.5703125" style="1" bestFit="1" customWidth="1"/>
    <col min="18" max="29" width="1.85546875" style="1" bestFit="1" customWidth="1"/>
    <col min="30" max="16384" width="9.14062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5">
        <v>43732</v>
      </c>
      <c r="E1" s="5">
        <v>43735</v>
      </c>
      <c r="F1" s="1" t="s">
        <v>3</v>
      </c>
      <c r="G1" s="1">
        <v>14</v>
      </c>
      <c r="I1" s="1" t="s">
        <v>114</v>
      </c>
    </row>
    <row r="3" spans="1:29" x14ac:dyDescent="0.2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Q3" s="1" t="s">
        <v>18</v>
      </c>
    </row>
    <row r="4" spans="1:29" x14ac:dyDescent="0.2">
      <c r="A4" s="1">
        <v>1</v>
      </c>
      <c r="B4" s="1" t="s">
        <v>19</v>
      </c>
      <c r="C4" s="1" t="s">
        <v>20</v>
      </c>
      <c r="D4" s="1">
        <v>20</v>
      </c>
      <c r="E4" s="1">
        <v>1</v>
      </c>
      <c r="F4" s="1">
        <v>1</v>
      </c>
      <c r="G4" s="1" t="s">
        <v>21</v>
      </c>
      <c r="J4" s="1">
        <v>2018</v>
      </c>
      <c r="K4" s="1">
        <v>13</v>
      </c>
      <c r="L4" s="1">
        <v>3.69</v>
      </c>
      <c r="N4" s="1">
        <v>0</v>
      </c>
      <c r="Q4" s="1">
        <v>1</v>
      </c>
      <c r="R4" s="1">
        <v>1</v>
      </c>
      <c r="S4" s="1">
        <v>3</v>
      </c>
      <c r="T4" s="1">
        <v>4</v>
      </c>
      <c r="U4" s="1">
        <v>3</v>
      </c>
      <c r="V4" s="1">
        <v>1</v>
      </c>
      <c r="W4" s="1">
        <v>4</v>
      </c>
      <c r="X4" s="1" t="s">
        <v>22</v>
      </c>
      <c r="Y4" s="1">
        <v>5</v>
      </c>
      <c r="Z4" s="1">
        <v>5</v>
      </c>
      <c r="AA4" s="1">
        <v>5</v>
      </c>
      <c r="AB4" s="1">
        <v>1</v>
      </c>
      <c r="AC4" s="1">
        <v>4</v>
      </c>
    </row>
    <row r="5" spans="1:29" x14ac:dyDescent="0.2">
      <c r="A5" s="1">
        <v>1</v>
      </c>
      <c r="B5" s="1" t="s">
        <v>23</v>
      </c>
      <c r="C5" s="1" t="s">
        <v>24</v>
      </c>
      <c r="D5" s="1">
        <v>120</v>
      </c>
      <c r="E5" s="1">
        <v>1</v>
      </c>
      <c r="F5" s="1">
        <v>1</v>
      </c>
      <c r="G5" s="1" t="s">
        <v>21</v>
      </c>
      <c r="J5" s="1">
        <v>2018</v>
      </c>
      <c r="K5" s="1">
        <v>13</v>
      </c>
      <c r="L5" s="1">
        <v>4.2300000000000004</v>
      </c>
      <c r="N5" s="1">
        <v>1</v>
      </c>
      <c r="Q5" s="1">
        <v>2</v>
      </c>
      <c r="R5" s="1">
        <v>4</v>
      </c>
      <c r="S5" s="1">
        <v>4</v>
      </c>
      <c r="T5" s="1">
        <v>2</v>
      </c>
      <c r="U5" s="1">
        <v>4</v>
      </c>
      <c r="V5" s="1">
        <v>4</v>
      </c>
      <c r="W5" s="1">
        <v>4</v>
      </c>
      <c r="X5" s="1">
        <v>4</v>
      </c>
      <c r="Y5" s="1">
        <v>5</v>
      </c>
      <c r="Z5" s="1">
        <v>5</v>
      </c>
      <c r="AA5" s="1">
        <v>4</v>
      </c>
      <c r="AB5" s="1">
        <v>4</v>
      </c>
      <c r="AC5" s="1">
        <v>4</v>
      </c>
    </row>
    <row r="6" spans="1:29" x14ac:dyDescent="0.2">
      <c r="A6" s="1">
        <v>1</v>
      </c>
      <c r="B6" s="1" t="s">
        <v>25</v>
      </c>
      <c r="C6" s="1" t="s">
        <v>26</v>
      </c>
      <c r="D6" s="1">
        <v>260</v>
      </c>
      <c r="E6" s="1">
        <v>1</v>
      </c>
      <c r="F6" s="1">
        <v>1</v>
      </c>
      <c r="G6" s="1" t="s">
        <v>21</v>
      </c>
      <c r="J6" s="1">
        <v>2018</v>
      </c>
      <c r="K6" s="1">
        <v>13</v>
      </c>
      <c r="L6" s="1">
        <v>4.34</v>
      </c>
      <c r="N6" s="1">
        <v>1</v>
      </c>
      <c r="Q6" s="1">
        <v>2</v>
      </c>
      <c r="R6" s="1">
        <v>4</v>
      </c>
      <c r="S6" s="1">
        <v>4</v>
      </c>
      <c r="T6" s="1">
        <v>4</v>
      </c>
      <c r="U6" s="1">
        <v>4</v>
      </c>
      <c r="V6" s="1">
        <v>3</v>
      </c>
      <c r="W6" s="1">
        <v>3</v>
      </c>
      <c r="X6" s="1">
        <v>5</v>
      </c>
      <c r="Y6" s="1">
        <v>3</v>
      </c>
      <c r="Z6" s="1">
        <v>4</v>
      </c>
      <c r="AA6" s="1">
        <v>4</v>
      </c>
      <c r="AB6" s="1">
        <v>4</v>
      </c>
      <c r="AC6" s="1">
        <v>3</v>
      </c>
    </row>
    <row r="7" spans="1:29" x14ac:dyDescent="0.2">
      <c r="A7" s="1">
        <v>1</v>
      </c>
      <c r="B7" s="1" t="s">
        <v>27</v>
      </c>
      <c r="C7" s="1" t="s">
        <v>28</v>
      </c>
      <c r="D7" s="1">
        <v>341</v>
      </c>
      <c r="E7" s="1">
        <v>1</v>
      </c>
      <c r="F7" s="1">
        <v>1</v>
      </c>
      <c r="G7" s="1" t="s">
        <v>21</v>
      </c>
      <c r="J7" s="1">
        <v>2018</v>
      </c>
      <c r="K7" s="1">
        <v>13</v>
      </c>
      <c r="L7" s="1">
        <v>4.16</v>
      </c>
      <c r="N7" s="1">
        <v>0</v>
      </c>
      <c r="Q7" s="1">
        <v>5</v>
      </c>
      <c r="R7" s="1">
        <v>3</v>
      </c>
      <c r="S7" s="1">
        <v>3</v>
      </c>
      <c r="T7" s="1">
        <v>4</v>
      </c>
      <c r="U7" s="1">
        <v>2</v>
      </c>
      <c r="V7" s="1">
        <v>3</v>
      </c>
      <c r="W7" s="1">
        <v>3</v>
      </c>
      <c r="X7" s="1">
        <v>4</v>
      </c>
      <c r="Y7" s="1">
        <v>5</v>
      </c>
      <c r="Z7" s="1">
        <v>4</v>
      </c>
      <c r="AA7" s="1">
        <v>3</v>
      </c>
      <c r="AB7" s="1">
        <v>3</v>
      </c>
      <c r="AC7" s="1">
        <v>3</v>
      </c>
    </row>
    <row r="8" spans="1:29" x14ac:dyDescent="0.2">
      <c r="A8" s="1">
        <v>1</v>
      </c>
      <c r="B8" s="1" t="s">
        <v>29</v>
      </c>
      <c r="C8" s="1" t="s">
        <v>30</v>
      </c>
      <c r="D8" s="1">
        <v>342</v>
      </c>
      <c r="E8" s="1">
        <v>1</v>
      </c>
      <c r="F8" s="1">
        <v>1</v>
      </c>
      <c r="G8" s="1" t="s">
        <v>21</v>
      </c>
      <c r="J8" s="1">
        <v>2018</v>
      </c>
      <c r="K8" s="1">
        <v>13</v>
      </c>
      <c r="L8" s="1">
        <v>3.96</v>
      </c>
      <c r="N8" s="1">
        <v>0</v>
      </c>
      <c r="Q8" s="1">
        <v>5</v>
      </c>
      <c r="R8" s="1">
        <v>5</v>
      </c>
      <c r="S8" s="1">
        <v>4</v>
      </c>
      <c r="T8" s="1">
        <v>4</v>
      </c>
      <c r="U8" s="1">
        <v>1</v>
      </c>
      <c r="V8" s="1">
        <v>4</v>
      </c>
      <c r="W8" s="1">
        <v>4</v>
      </c>
      <c r="X8" s="1">
        <v>3</v>
      </c>
      <c r="Y8" s="1">
        <v>5</v>
      </c>
      <c r="Z8" s="1">
        <v>3</v>
      </c>
      <c r="AA8" s="1">
        <v>4</v>
      </c>
      <c r="AB8" s="1">
        <v>4</v>
      </c>
      <c r="AC8" s="1">
        <v>3</v>
      </c>
    </row>
    <row r="9" spans="1:29" x14ac:dyDescent="0.2">
      <c r="A9" s="1">
        <v>1</v>
      </c>
      <c r="B9" s="1" t="s">
        <v>31</v>
      </c>
      <c r="C9" s="1" t="s">
        <v>32</v>
      </c>
      <c r="D9" s="1">
        <v>375</v>
      </c>
      <c r="E9" s="1">
        <v>1</v>
      </c>
      <c r="F9" s="1">
        <v>1</v>
      </c>
      <c r="G9" s="1" t="s">
        <v>21</v>
      </c>
      <c r="J9" s="1">
        <v>2018</v>
      </c>
      <c r="K9" s="1">
        <v>13</v>
      </c>
      <c r="L9" s="1">
        <v>4.3499999999999996</v>
      </c>
      <c r="N9" s="1">
        <v>1</v>
      </c>
      <c r="Q9" s="1">
        <v>3</v>
      </c>
      <c r="R9" s="1">
        <v>3</v>
      </c>
      <c r="S9" s="1">
        <v>3</v>
      </c>
      <c r="T9" s="1">
        <v>5</v>
      </c>
      <c r="U9" s="1">
        <v>4</v>
      </c>
      <c r="V9" s="1">
        <v>4</v>
      </c>
      <c r="W9" s="1">
        <v>4</v>
      </c>
      <c r="X9" s="1">
        <v>4</v>
      </c>
      <c r="Y9" s="1">
        <v>3</v>
      </c>
      <c r="Z9" s="1">
        <v>4</v>
      </c>
      <c r="AA9" s="1">
        <v>4</v>
      </c>
      <c r="AB9" s="1">
        <v>3</v>
      </c>
      <c r="AC9" s="1">
        <v>4</v>
      </c>
    </row>
    <row r="10" spans="1:29" x14ac:dyDescent="0.2">
      <c r="A10" s="1">
        <v>1</v>
      </c>
      <c r="B10" s="1" t="s">
        <v>33</v>
      </c>
      <c r="C10" s="1" t="s">
        <v>34</v>
      </c>
      <c r="D10" s="1">
        <v>460</v>
      </c>
      <c r="E10" s="1">
        <v>1</v>
      </c>
      <c r="F10" s="1">
        <v>1</v>
      </c>
      <c r="G10" s="1" t="s">
        <v>21</v>
      </c>
      <c r="J10" s="1">
        <v>2018</v>
      </c>
      <c r="K10" s="1">
        <v>13</v>
      </c>
      <c r="L10" s="1">
        <v>4.4800000000000004</v>
      </c>
      <c r="N10" s="1">
        <v>0</v>
      </c>
      <c r="Q10" s="1">
        <v>3</v>
      </c>
      <c r="R10" s="1">
        <v>4</v>
      </c>
      <c r="S10" s="1">
        <v>3</v>
      </c>
      <c r="T10" s="1">
        <v>5</v>
      </c>
      <c r="U10" s="1">
        <v>4</v>
      </c>
      <c r="V10" s="1">
        <v>4</v>
      </c>
      <c r="W10" s="1">
        <v>3</v>
      </c>
      <c r="X10" s="1">
        <v>4</v>
      </c>
      <c r="Y10" s="1">
        <v>4</v>
      </c>
      <c r="Z10" s="1">
        <v>4</v>
      </c>
      <c r="AA10" s="1">
        <v>4</v>
      </c>
      <c r="AB10" s="1">
        <v>3</v>
      </c>
      <c r="AC10" s="1">
        <v>4</v>
      </c>
    </row>
    <row r="11" spans="1:29" x14ac:dyDescent="0.2">
      <c r="A11" s="1">
        <v>1</v>
      </c>
      <c r="B11" s="1" t="s">
        <v>35</v>
      </c>
      <c r="C11" s="1" t="s">
        <v>36</v>
      </c>
      <c r="D11" s="1">
        <v>600</v>
      </c>
      <c r="E11" s="1">
        <v>1</v>
      </c>
      <c r="F11" s="1">
        <v>1</v>
      </c>
      <c r="G11" s="1" t="s">
        <v>21</v>
      </c>
      <c r="J11" s="1">
        <v>2018</v>
      </c>
      <c r="K11" s="1">
        <v>13</v>
      </c>
      <c r="L11" s="1">
        <v>4.3499999999999996</v>
      </c>
      <c r="N11" s="1">
        <v>0</v>
      </c>
      <c r="Q11" s="1">
        <v>4</v>
      </c>
      <c r="R11" s="1">
        <v>5</v>
      </c>
      <c r="S11" s="1">
        <v>4</v>
      </c>
      <c r="T11" s="1">
        <v>5</v>
      </c>
      <c r="U11" s="1">
        <v>4</v>
      </c>
      <c r="V11" s="1">
        <v>4</v>
      </c>
      <c r="W11" s="1">
        <v>4</v>
      </c>
      <c r="X11" s="1">
        <v>5</v>
      </c>
      <c r="Y11" s="1">
        <v>5</v>
      </c>
      <c r="Z11" s="1">
        <v>5</v>
      </c>
      <c r="AA11" s="1">
        <v>5</v>
      </c>
      <c r="AB11" s="1">
        <v>5</v>
      </c>
      <c r="AC11" s="1">
        <v>5</v>
      </c>
    </row>
    <row r="12" spans="1:29" x14ac:dyDescent="0.2">
      <c r="A12" s="1">
        <v>1</v>
      </c>
      <c r="B12" s="1" t="s">
        <v>37</v>
      </c>
      <c r="C12" s="1" t="s">
        <v>38</v>
      </c>
      <c r="D12" s="1">
        <v>680</v>
      </c>
      <c r="E12" s="1">
        <v>1</v>
      </c>
      <c r="F12" s="1">
        <v>1</v>
      </c>
      <c r="G12" s="1" t="s">
        <v>21</v>
      </c>
      <c r="J12" s="1">
        <v>2018</v>
      </c>
      <c r="K12" s="1">
        <v>13</v>
      </c>
      <c r="L12" s="1">
        <v>4.4000000000000004</v>
      </c>
      <c r="N12" s="1">
        <v>1</v>
      </c>
      <c r="Q12" s="1">
        <v>4</v>
      </c>
      <c r="R12" s="1">
        <v>4</v>
      </c>
      <c r="S12" s="1">
        <v>3</v>
      </c>
      <c r="T12" s="1">
        <v>5</v>
      </c>
      <c r="U12" s="1">
        <v>4</v>
      </c>
      <c r="V12" s="1">
        <v>4</v>
      </c>
      <c r="W12" s="1">
        <v>4</v>
      </c>
      <c r="X12" s="1">
        <v>4</v>
      </c>
      <c r="Y12" s="1">
        <v>3</v>
      </c>
      <c r="Z12" s="1">
        <v>4</v>
      </c>
      <c r="AA12" s="1">
        <v>4</v>
      </c>
      <c r="AB12" s="1">
        <v>4</v>
      </c>
      <c r="AC12" s="1">
        <v>4</v>
      </c>
    </row>
    <row r="13" spans="1:29" x14ac:dyDescent="0.2">
      <c r="A13" s="1">
        <v>1</v>
      </c>
      <c r="B13" s="1" t="s">
        <v>39</v>
      </c>
      <c r="C13" s="1" t="s">
        <v>40</v>
      </c>
      <c r="D13" s="1">
        <v>850</v>
      </c>
      <c r="E13" s="1">
        <v>1</v>
      </c>
      <c r="F13" s="1">
        <v>1</v>
      </c>
      <c r="G13" s="1" t="s">
        <v>21</v>
      </c>
      <c r="J13" s="1">
        <v>2018</v>
      </c>
      <c r="K13" s="1">
        <v>13</v>
      </c>
      <c r="L13" s="1">
        <v>4.45</v>
      </c>
      <c r="N13" s="1">
        <v>0</v>
      </c>
      <c r="Q13" s="1">
        <v>5</v>
      </c>
      <c r="R13" s="1">
        <v>4</v>
      </c>
      <c r="S13" s="1">
        <v>4</v>
      </c>
      <c r="T13" s="1">
        <v>5</v>
      </c>
      <c r="U13" s="1">
        <v>4</v>
      </c>
      <c r="V13" s="1">
        <v>4</v>
      </c>
      <c r="W13" s="1">
        <v>3</v>
      </c>
      <c r="X13" s="1">
        <v>4</v>
      </c>
      <c r="Y13" s="1">
        <v>5</v>
      </c>
      <c r="Z13" s="1">
        <v>4</v>
      </c>
      <c r="AA13" s="1">
        <v>5</v>
      </c>
      <c r="AB13" s="1">
        <v>4</v>
      </c>
      <c r="AC13" s="1">
        <v>5</v>
      </c>
    </row>
    <row r="14" spans="1:29" x14ac:dyDescent="0.2">
      <c r="A14" s="1">
        <v>1</v>
      </c>
      <c r="B14" s="1" t="s">
        <v>41</v>
      </c>
      <c r="C14" s="1" t="s">
        <v>42</v>
      </c>
      <c r="D14" s="1">
        <v>860</v>
      </c>
      <c r="E14" s="1">
        <v>1</v>
      </c>
      <c r="F14" s="1">
        <v>1</v>
      </c>
      <c r="G14" s="1" t="s">
        <v>21</v>
      </c>
      <c r="J14" s="1">
        <v>2018</v>
      </c>
      <c r="K14" s="1">
        <v>13</v>
      </c>
      <c r="L14" s="1">
        <v>4.54</v>
      </c>
      <c r="N14" s="1">
        <v>0</v>
      </c>
      <c r="Q14" s="1">
        <v>5</v>
      </c>
      <c r="R14" s="1">
        <v>5</v>
      </c>
      <c r="S14" s="1">
        <v>4</v>
      </c>
      <c r="T14" s="1">
        <v>5</v>
      </c>
      <c r="U14" s="1">
        <v>3</v>
      </c>
      <c r="V14" s="1">
        <v>4</v>
      </c>
      <c r="W14" s="1">
        <v>4</v>
      </c>
      <c r="X14" s="1">
        <v>4</v>
      </c>
      <c r="Y14" s="1">
        <v>5</v>
      </c>
      <c r="Z14" s="1">
        <v>5</v>
      </c>
      <c r="AA14" s="1">
        <v>5</v>
      </c>
      <c r="AB14" s="1">
        <v>4</v>
      </c>
      <c r="AC14" s="1">
        <v>5</v>
      </c>
    </row>
    <row r="15" spans="1:29" x14ac:dyDescent="0.2">
      <c r="A15" s="1">
        <v>1</v>
      </c>
      <c r="B15" s="1" t="s">
        <v>43</v>
      </c>
      <c r="C15" s="1" t="s">
        <v>44</v>
      </c>
      <c r="D15" s="1">
        <v>880</v>
      </c>
      <c r="E15" s="1">
        <v>1</v>
      </c>
      <c r="F15" s="1">
        <v>1</v>
      </c>
      <c r="G15" s="1" t="s">
        <v>21</v>
      </c>
      <c r="J15" s="1">
        <v>2018</v>
      </c>
      <c r="K15" s="1">
        <v>13</v>
      </c>
      <c r="N15" s="1">
        <v>0</v>
      </c>
      <c r="Q15" s="1">
        <v>4</v>
      </c>
      <c r="R15" s="1">
        <v>5</v>
      </c>
      <c r="S15" s="1">
        <v>4</v>
      </c>
      <c r="T15" s="1">
        <v>4</v>
      </c>
      <c r="U15" s="1">
        <v>4</v>
      </c>
      <c r="V15" s="1">
        <v>5</v>
      </c>
      <c r="W15" s="1">
        <v>4</v>
      </c>
      <c r="X15" s="1">
        <v>4</v>
      </c>
      <c r="Y15" s="1">
        <v>5</v>
      </c>
      <c r="Z15" s="1">
        <v>5</v>
      </c>
      <c r="AA15" s="1">
        <v>3</v>
      </c>
      <c r="AB15" s="1">
        <v>4</v>
      </c>
      <c r="AC15" s="1">
        <v>5</v>
      </c>
    </row>
    <row r="16" spans="1:29" x14ac:dyDescent="0.2">
      <c r="A16" s="1">
        <v>1</v>
      </c>
      <c r="B16" s="1" t="s">
        <v>45</v>
      </c>
      <c r="C16" s="1" t="s">
        <v>46</v>
      </c>
      <c r="D16" s="1">
        <v>910</v>
      </c>
      <c r="E16" s="1">
        <v>1</v>
      </c>
      <c r="F16" s="1">
        <v>1</v>
      </c>
      <c r="G16" s="1" t="s">
        <v>21</v>
      </c>
      <c r="J16" s="1">
        <v>2018</v>
      </c>
      <c r="K16" s="1">
        <v>13</v>
      </c>
      <c r="L16" s="1">
        <v>4.47</v>
      </c>
      <c r="N16" s="1">
        <v>0</v>
      </c>
      <c r="Q16" s="1">
        <v>5</v>
      </c>
      <c r="R16" s="1">
        <v>4</v>
      </c>
      <c r="S16" s="1">
        <v>4</v>
      </c>
      <c r="T16" s="1">
        <v>5</v>
      </c>
      <c r="U16" s="1">
        <v>5</v>
      </c>
      <c r="V16" s="1">
        <v>4</v>
      </c>
      <c r="W16" s="1">
        <v>3</v>
      </c>
      <c r="X16" s="1">
        <v>5</v>
      </c>
      <c r="Y16" s="1">
        <v>5</v>
      </c>
      <c r="Z16" s="1">
        <v>5</v>
      </c>
      <c r="AA16" s="1">
        <v>1</v>
      </c>
      <c r="AB16" s="1">
        <v>2</v>
      </c>
      <c r="AC16" s="1">
        <v>4</v>
      </c>
    </row>
    <row r="17" spans="1:29" x14ac:dyDescent="0.2">
      <c r="A17" s="1">
        <v>1</v>
      </c>
      <c r="B17" s="1" t="s">
        <v>47</v>
      </c>
      <c r="C17" s="1" t="s">
        <v>48</v>
      </c>
      <c r="D17" s="1">
        <v>920</v>
      </c>
      <c r="E17" s="1">
        <v>1</v>
      </c>
      <c r="F17" s="1">
        <v>1</v>
      </c>
      <c r="G17" s="1" t="s">
        <v>21</v>
      </c>
      <c r="J17" s="1">
        <v>2018</v>
      </c>
      <c r="K17" s="1">
        <v>13</v>
      </c>
      <c r="L17" s="1">
        <v>4.4800000000000004</v>
      </c>
      <c r="N17" s="1">
        <v>1</v>
      </c>
      <c r="Q17" s="1">
        <v>4</v>
      </c>
      <c r="R17" s="1">
        <v>4</v>
      </c>
      <c r="S17" s="1">
        <v>4</v>
      </c>
      <c r="T17" s="1">
        <v>5</v>
      </c>
      <c r="U17" s="1">
        <v>4</v>
      </c>
      <c r="V17" s="1">
        <v>2</v>
      </c>
      <c r="W17" s="1">
        <v>4</v>
      </c>
      <c r="X17" s="1">
        <v>4</v>
      </c>
      <c r="Y17" s="1">
        <v>5</v>
      </c>
      <c r="Z17" s="1">
        <v>5</v>
      </c>
      <c r="AA17" s="1">
        <v>4</v>
      </c>
      <c r="AB17" s="1">
        <v>3</v>
      </c>
      <c r="AC17" s="1">
        <v>4</v>
      </c>
    </row>
    <row r="18" spans="1:29" x14ac:dyDescent="0.2">
      <c r="A18" s="1">
        <v>1</v>
      </c>
      <c r="B18" s="1" t="s">
        <v>49</v>
      </c>
      <c r="C18" s="1" t="s">
        <v>50</v>
      </c>
      <c r="D18" s="1">
        <v>940</v>
      </c>
      <c r="E18" s="1">
        <v>1</v>
      </c>
      <c r="F18" s="1">
        <v>1</v>
      </c>
      <c r="G18" s="1" t="s">
        <v>21</v>
      </c>
      <c r="J18" s="1">
        <v>2018</v>
      </c>
      <c r="K18" s="1">
        <v>13</v>
      </c>
      <c r="L18" s="1">
        <v>4.5199999999999996</v>
      </c>
      <c r="N18" s="1">
        <v>1</v>
      </c>
      <c r="Q18" s="1">
        <v>5</v>
      </c>
      <c r="R18" s="1">
        <v>4</v>
      </c>
      <c r="S18" s="1">
        <v>4</v>
      </c>
      <c r="T18" s="1">
        <v>5</v>
      </c>
      <c r="U18" s="1">
        <v>4</v>
      </c>
      <c r="V18" s="1">
        <v>4</v>
      </c>
      <c r="W18" s="1">
        <v>3</v>
      </c>
      <c r="X18" s="1">
        <v>5</v>
      </c>
      <c r="Y18" s="1">
        <v>5</v>
      </c>
      <c r="Z18" s="1">
        <v>5</v>
      </c>
      <c r="AA18" s="1">
        <v>5</v>
      </c>
      <c r="AB18" s="1">
        <v>4</v>
      </c>
      <c r="AC18" s="1">
        <v>2</v>
      </c>
    </row>
    <row r="19" spans="1:29" x14ac:dyDescent="0.2">
      <c r="A19" s="1">
        <v>1</v>
      </c>
      <c r="B19" s="1" t="s">
        <v>51</v>
      </c>
      <c r="C19" s="1" t="s">
        <v>51</v>
      </c>
      <c r="D19" s="1" t="s">
        <v>52</v>
      </c>
      <c r="E19" s="1">
        <v>1</v>
      </c>
      <c r="F19" s="1">
        <v>0</v>
      </c>
      <c r="G19" s="1" t="s">
        <v>52</v>
      </c>
      <c r="K19" s="1">
        <v>13</v>
      </c>
      <c r="Q19" s="1" t="s">
        <v>22</v>
      </c>
      <c r="R19" s="1">
        <v>2</v>
      </c>
      <c r="S19" s="1">
        <v>1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1</v>
      </c>
      <c r="Z19" s="1">
        <v>1</v>
      </c>
      <c r="AA19" s="1">
        <v>1</v>
      </c>
      <c r="AB19" s="1">
        <v>2</v>
      </c>
      <c r="AC19" s="1">
        <v>2</v>
      </c>
    </row>
    <row r="20" spans="1:29" x14ac:dyDescent="0.2">
      <c r="A20" s="1">
        <v>1</v>
      </c>
      <c r="B20" s="1" t="s">
        <v>53</v>
      </c>
      <c r="C20" s="1" t="s">
        <v>53</v>
      </c>
      <c r="D20" s="1" t="s">
        <v>52</v>
      </c>
      <c r="E20" s="1">
        <v>1</v>
      </c>
      <c r="F20" s="1">
        <v>0</v>
      </c>
      <c r="G20" s="1" t="s">
        <v>52</v>
      </c>
      <c r="K20" s="1">
        <v>13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</row>
    <row r="22" spans="1:29" x14ac:dyDescent="0.2">
      <c r="A22" s="1" t="s">
        <v>54</v>
      </c>
    </row>
    <row r="23" spans="1:29" x14ac:dyDescent="0.2">
      <c r="A23" s="1" t="s">
        <v>22</v>
      </c>
    </row>
    <row r="24" spans="1:29" x14ac:dyDescent="0.2">
      <c r="A24" s="1" t="s">
        <v>22</v>
      </c>
    </row>
    <row r="25" spans="1:29" x14ac:dyDescent="0.2">
      <c r="A25" s="1" t="s">
        <v>22</v>
      </c>
    </row>
    <row r="26" spans="1:29" x14ac:dyDescent="0.2">
      <c r="A26" s="1" t="s">
        <v>22</v>
      </c>
    </row>
    <row r="27" spans="1:29" x14ac:dyDescent="0.2">
      <c r="A27" s="1" t="s">
        <v>22</v>
      </c>
    </row>
    <row r="28" spans="1:29" x14ac:dyDescent="0.2">
      <c r="A28" s="1" t="s">
        <v>22</v>
      </c>
    </row>
    <row r="29" spans="1:29" x14ac:dyDescent="0.2">
      <c r="A29" s="1" t="s">
        <v>22</v>
      </c>
    </row>
    <row r="30" spans="1:29" x14ac:dyDescent="0.2">
      <c r="A30" s="1" t="s">
        <v>22</v>
      </c>
    </row>
    <row r="31" spans="1:29" x14ac:dyDescent="0.2">
      <c r="A31" s="1" t="s">
        <v>22</v>
      </c>
    </row>
    <row r="32" spans="1:29" x14ac:dyDescent="0.2">
      <c r="A32" s="1" t="s">
        <v>22</v>
      </c>
    </row>
    <row r="33" spans="1:1" x14ac:dyDescent="0.2">
      <c r="A33" s="1" t="s">
        <v>22</v>
      </c>
    </row>
    <row r="34" spans="1:1" x14ac:dyDescent="0.2">
      <c r="A34" s="1" t="s">
        <v>22</v>
      </c>
    </row>
    <row r="35" spans="1:1" x14ac:dyDescent="0.2">
      <c r="A35" s="1" t="s">
        <v>22</v>
      </c>
    </row>
    <row r="37" spans="1:1" x14ac:dyDescent="0.2">
      <c r="A37" s="1" t="s">
        <v>55</v>
      </c>
    </row>
    <row r="38" spans="1:1" x14ac:dyDescent="0.2">
      <c r="A38" s="1" t="s">
        <v>22</v>
      </c>
    </row>
    <row r="39" spans="1:1" x14ac:dyDescent="0.2">
      <c r="A39" s="1" t="s">
        <v>22</v>
      </c>
    </row>
    <row r="40" spans="1:1" x14ac:dyDescent="0.2">
      <c r="A40" s="1" t="s">
        <v>22</v>
      </c>
    </row>
    <row r="41" spans="1:1" x14ac:dyDescent="0.2">
      <c r="A41" s="1" t="s">
        <v>22</v>
      </c>
    </row>
    <row r="42" spans="1:1" x14ac:dyDescent="0.2">
      <c r="A42" s="1" t="s">
        <v>22</v>
      </c>
    </row>
    <row r="43" spans="1:1" x14ac:dyDescent="0.2">
      <c r="A43" s="1" t="s">
        <v>22</v>
      </c>
    </row>
    <row r="44" spans="1:1" x14ac:dyDescent="0.2">
      <c r="A44" s="1" t="s">
        <v>22</v>
      </c>
    </row>
    <row r="45" spans="1:1" x14ac:dyDescent="0.2">
      <c r="A45" s="1" t="s">
        <v>22</v>
      </c>
    </row>
    <row r="46" spans="1:1" x14ac:dyDescent="0.2">
      <c r="A46" s="1" t="s">
        <v>22</v>
      </c>
    </row>
    <row r="47" spans="1:1" x14ac:dyDescent="0.2">
      <c r="A47" s="1" t="s">
        <v>22</v>
      </c>
    </row>
    <row r="48" spans="1:1" x14ac:dyDescent="0.2">
      <c r="A48" s="1" t="s">
        <v>22</v>
      </c>
    </row>
    <row r="49" spans="1:1" x14ac:dyDescent="0.2">
      <c r="A49" s="1" t="s">
        <v>22</v>
      </c>
    </row>
    <row r="50" spans="1:1" x14ac:dyDescent="0.2">
      <c r="A50" s="1" t="s">
        <v>22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Final Results</vt:lpstr>
      <vt:lpstr>Open questions</vt:lpstr>
      <vt:lpstr>Data</vt:lpstr>
      <vt:lpstr>Graph Activity - % 4 &amp; 5</vt:lpstr>
      <vt:lpstr>Radar Activity</vt:lpstr>
      <vt:lpstr>Graph - Activity</vt:lpstr>
      <vt:lpstr>Lotus!Consumi_4</vt:lpstr>
    </vt:vector>
  </TitlesOfParts>
  <Company>ITC of the 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Xiaoling Zhang</cp:lastModifiedBy>
  <cp:lastPrinted>2004-10-25T15:09:21Z</cp:lastPrinted>
  <dcterms:created xsi:type="dcterms:W3CDTF">1999-03-19T14:38:08Z</dcterms:created>
  <dcterms:modified xsi:type="dcterms:W3CDTF">2019-10-03T14:56:09Z</dcterms:modified>
</cp:coreProperties>
</file>