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\Desktop\"/>
    </mc:Choice>
  </mc:AlternateContent>
  <bookViews>
    <workbookView xWindow="14385" yWindow="45" windowWidth="14430" windowHeight="12825" tabRatio="883"/>
  </bookViews>
  <sheets>
    <sheet name="Final Results" sheetId="1" r:id="rId1"/>
    <sheet name="Open questions" sheetId="26" r:id="rId2"/>
    <sheet name="Graph Activity - % 4 &amp; 5" sheetId="6" r:id="rId3"/>
    <sheet name="Radar Activity" sheetId="25" r:id="rId4"/>
    <sheet name="Graph - Activity" sheetId="19" r:id="rId5"/>
    <sheet name="Graph. RP" sheetId="23" state="veryHidden" r:id="rId6"/>
    <sheet name="Graph - Centre" sheetId="20" state="veryHidden" r:id="rId7"/>
    <sheet name="Data" sheetId="2" r:id="rId8"/>
    <sheet name="Lotus" sheetId="11" state="veryHidden" r:id="rId9"/>
  </sheets>
  <definedNames>
    <definedName name="Consumi_10" localSheetId="8">Lotus!#REF!</definedName>
    <definedName name="Consumi_11" localSheetId="8">Lotus!#REF!</definedName>
    <definedName name="Consumi_12" localSheetId="8">Lotus!#REF!</definedName>
    <definedName name="Consumi_13" localSheetId="0">'Final Results'!#REF!</definedName>
    <definedName name="Consumi_13" localSheetId="8">Lotus!#REF!</definedName>
    <definedName name="Consumi_14" localSheetId="8">Lotus!#REF!</definedName>
    <definedName name="Consumi_15" localSheetId="8">Lotus!#REF!</definedName>
    <definedName name="Consumi_16" localSheetId="8">Lotus!#REF!</definedName>
    <definedName name="Consumi_17" localSheetId="8">Lotus!#REF!</definedName>
    <definedName name="Consumi_18" localSheetId="8">Lotus!#REF!</definedName>
    <definedName name="Consumi_19" localSheetId="8">Lotus!#REF!</definedName>
    <definedName name="Consumi_20" localSheetId="8">Lotus!#REF!</definedName>
    <definedName name="Consumi_21" localSheetId="8">Lotus!#REF!</definedName>
    <definedName name="Consumi_22" localSheetId="8">Lotus!#REF!</definedName>
    <definedName name="Consumi_23" localSheetId="8">Lotus!#REF!</definedName>
    <definedName name="Consumi_24" localSheetId="8">Lotus!#REF!</definedName>
    <definedName name="Consumi_25" localSheetId="8">Lotus!#REF!</definedName>
    <definedName name="Consumi_26" localSheetId="8">Lotus!#REF!</definedName>
    <definedName name="Consumi_27" localSheetId="8">Lotus!#REF!</definedName>
    <definedName name="Consumi_28" localSheetId="8">Lotus!#REF!</definedName>
    <definedName name="Consumi_29" localSheetId="8">Lotus!#REF!</definedName>
    <definedName name="Consumi_30" localSheetId="8">Lotus!#REF!</definedName>
    <definedName name="Consumi_31" localSheetId="8">Lotus!#REF!</definedName>
    <definedName name="Consumi_32" localSheetId="8">Lotus!#REF!</definedName>
    <definedName name="Consumi_33" localSheetId="8">Lotus!#REF!</definedName>
    <definedName name="Consumi_34" localSheetId="8">Lotus!#REF!</definedName>
    <definedName name="Consumi_35" localSheetId="8">Lotus!#REF!</definedName>
    <definedName name="Consumi_36" localSheetId="8">Lotus!#REF!</definedName>
    <definedName name="Consumi_37" localSheetId="8">Lotus!#REF!</definedName>
    <definedName name="Consumi_38" localSheetId="8">Lotus!#REF!</definedName>
    <definedName name="Consumi_39" localSheetId="8">Lotus!#REF!</definedName>
    <definedName name="Consumi_4" localSheetId="7">Data!#REF!</definedName>
    <definedName name="Consumi_4" localSheetId="8">Lotus!$A$1:$AF$56</definedName>
    <definedName name="Consumi_40" localSheetId="8">Lotus!#REF!</definedName>
    <definedName name="Consumi_41" localSheetId="8">Lotus!#REF!</definedName>
    <definedName name="Consumi_42" localSheetId="8">Lotus!#REF!</definedName>
    <definedName name="Consumi_43" localSheetId="8">Lotus!#REF!</definedName>
    <definedName name="Consumi_44" localSheetId="8">Lotus!#REF!</definedName>
    <definedName name="Consumi_45" localSheetId="8">Lotus!#REF!</definedName>
    <definedName name="Consumi_46" localSheetId="8">Lotus!#REF!</definedName>
    <definedName name="Consumi_47" localSheetId="8">Lotus!#REF!</definedName>
    <definedName name="Consumi_48" localSheetId="8">Lotus!#REF!</definedName>
    <definedName name="Consumi_5" localSheetId="8">Lotus!#REF!</definedName>
    <definedName name="Consumi_6" localSheetId="8">Lotus!#REF!</definedName>
    <definedName name="Consumi_7" localSheetId="8">Lotus!#REF!</definedName>
    <definedName name="Consumi_8" localSheetId="8">Lotus!#REF!</definedName>
    <definedName name="Consumi_9" localSheetId="8">Lotus!#REF!</definedName>
    <definedName name="Lotus_copiato_TXT" localSheetId="8">Lotus!#REF!</definedName>
    <definedName name="Lotus_copiato_TXT_1" localSheetId="8">Lotus!#REF!</definedName>
    <definedName name="_xlnm.Print_Area" localSheetId="0">'Final Results'!#REF!</definedName>
  </definedNames>
  <calcPr calcId="162913"/>
</workbook>
</file>

<file path=xl/calcChain.xml><?xml version="1.0" encoding="utf-8"?>
<calcChain xmlns="http://schemas.openxmlformats.org/spreadsheetml/2006/main">
  <c r="C50" i="1" l="1"/>
  <c r="D49" i="1"/>
  <c r="C49" i="1"/>
  <c r="D48" i="1" s="1"/>
  <c r="C48" i="1"/>
  <c r="C47" i="1"/>
  <c r="C46" i="1"/>
  <c r="C45" i="1"/>
  <c r="C44" i="1"/>
  <c r="C43" i="1"/>
  <c r="C42" i="1"/>
  <c r="C41" i="1"/>
  <c r="C40" i="1"/>
  <c r="C39" i="1"/>
  <c r="C38" i="1"/>
  <c r="C35" i="1"/>
  <c r="D34" i="1"/>
  <c r="C34" i="1"/>
  <c r="D33" i="1" s="1"/>
  <c r="C33" i="1"/>
  <c r="D15" i="2"/>
  <c r="C15" i="2"/>
  <c r="B15" i="2"/>
  <c r="AP24" i="1"/>
  <c r="AO24" i="1"/>
  <c r="AN24" i="1"/>
  <c r="AM24" i="1"/>
  <c r="AL24" i="1"/>
  <c r="AK24" i="1"/>
  <c r="AJ24" i="1"/>
  <c r="AI24" i="1"/>
  <c r="AG24" i="1"/>
  <c r="AF24" i="1"/>
  <c r="AE24" i="1"/>
  <c r="AD24" i="1"/>
  <c r="AC24" i="1"/>
  <c r="AB24" i="1"/>
  <c r="AA24" i="1"/>
  <c r="Z24" i="1"/>
  <c r="Y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D24" i="1"/>
  <c r="C24" i="1"/>
  <c r="AP23" i="1"/>
  <c r="AC23" i="1" s="1"/>
  <c r="AO23" i="1"/>
  <c r="AN23" i="1"/>
  <c r="AM23" i="1"/>
  <c r="AL23" i="1"/>
  <c r="AB23" i="1" s="1"/>
  <c r="AK23" i="1"/>
  <c r="AJ23" i="1"/>
  <c r="AI23" i="1"/>
  <c r="Y23" i="1"/>
  <c r="F23" i="1"/>
  <c r="C23" i="1"/>
  <c r="AP22" i="1"/>
  <c r="AO22" i="1"/>
  <c r="AN22" i="1"/>
  <c r="AD22" i="1" s="1"/>
  <c r="AM22" i="1"/>
  <c r="AC22" i="1" s="1"/>
  <c r="AL22" i="1"/>
  <c r="AB22" i="1" s="1"/>
  <c r="AK22" i="1"/>
  <c r="AA22" i="1" s="1"/>
  <c r="AJ22" i="1"/>
  <c r="Z22" i="1" s="1"/>
  <c r="AI22" i="1"/>
  <c r="Y22" i="1" s="1"/>
  <c r="F22" i="1"/>
  <c r="C22" i="1"/>
  <c r="AP21" i="1"/>
  <c r="Y21" i="1" s="1"/>
  <c r="AO21" i="1"/>
  <c r="AN21" i="1"/>
  <c r="AM21" i="1"/>
  <c r="AL21" i="1"/>
  <c r="AK21" i="1"/>
  <c r="AJ21" i="1"/>
  <c r="AI21" i="1"/>
  <c r="F21" i="1"/>
  <c r="C21" i="1"/>
  <c r="AP20" i="1"/>
  <c r="AB20" i="1" s="1"/>
  <c r="AE20" i="1" s="1"/>
  <c r="AO20" i="1"/>
  <c r="AN20" i="1"/>
  <c r="AD20" i="1" s="1"/>
  <c r="AM20" i="1"/>
  <c r="AL20" i="1"/>
  <c r="AK20" i="1"/>
  <c r="AJ20" i="1"/>
  <c r="AI20" i="1"/>
  <c r="AC20" i="1"/>
  <c r="F20" i="1"/>
  <c r="C20" i="1"/>
  <c r="AP19" i="1"/>
  <c r="AO19" i="1"/>
  <c r="AN19" i="1"/>
  <c r="AD19" i="1" s="1"/>
  <c r="AM19" i="1"/>
  <c r="AC19" i="1" s="1"/>
  <c r="AL19" i="1"/>
  <c r="AB19" i="1" s="1"/>
  <c r="AK19" i="1"/>
  <c r="AJ19" i="1"/>
  <c r="AI19" i="1"/>
  <c r="Y19" i="1" s="1"/>
  <c r="F19" i="1"/>
  <c r="C19" i="1"/>
  <c r="AP18" i="1"/>
  <c r="AO18" i="1"/>
  <c r="AN18" i="1"/>
  <c r="AM18" i="1"/>
  <c r="AC18" i="1" s="1"/>
  <c r="AL18" i="1"/>
  <c r="AB18" i="1" s="1"/>
  <c r="AK18" i="1"/>
  <c r="AJ18" i="1"/>
  <c r="AI18" i="1"/>
  <c r="Y18" i="1" s="1"/>
  <c r="F18" i="1"/>
  <c r="C18" i="1"/>
  <c r="AP17" i="1"/>
  <c r="AO17" i="1"/>
  <c r="AN17" i="1"/>
  <c r="AM17" i="1"/>
  <c r="AL17" i="1"/>
  <c r="AB17" i="1" s="1"/>
  <c r="AK17" i="1"/>
  <c r="AJ17" i="1"/>
  <c r="AI17" i="1"/>
  <c r="Y17" i="1" s="1"/>
  <c r="F17" i="1"/>
  <c r="C17" i="1"/>
  <c r="AP16" i="1"/>
  <c r="AO16" i="1"/>
  <c r="AN16" i="1"/>
  <c r="AD16" i="1" s="1"/>
  <c r="AM16" i="1"/>
  <c r="AC16" i="1" s="1"/>
  <c r="AL16" i="1"/>
  <c r="AB16" i="1" s="1"/>
  <c r="AK16" i="1"/>
  <c r="AJ16" i="1"/>
  <c r="Z16" i="1" s="1"/>
  <c r="AI16" i="1"/>
  <c r="Y16" i="1" s="1"/>
  <c r="F16" i="1"/>
  <c r="C16" i="1"/>
  <c r="AP15" i="1"/>
  <c r="AO15" i="1"/>
  <c r="AN15" i="1"/>
  <c r="AM15" i="1"/>
  <c r="AC15" i="1" s="1"/>
  <c r="AL15" i="1"/>
  <c r="AB15" i="1" s="1"/>
  <c r="AK15" i="1"/>
  <c r="AJ15" i="1"/>
  <c r="AI15" i="1"/>
  <c r="Y15" i="1" s="1"/>
  <c r="F15" i="1"/>
  <c r="C15" i="1"/>
  <c r="AP14" i="1"/>
  <c r="AO14" i="1"/>
  <c r="AN14" i="1"/>
  <c r="AM14" i="1"/>
  <c r="AC14" i="1" s="1"/>
  <c r="AL14" i="1"/>
  <c r="AB14" i="1" s="1"/>
  <c r="AK14" i="1"/>
  <c r="AJ14" i="1"/>
  <c r="AI14" i="1"/>
  <c r="Y14" i="1" s="1"/>
  <c r="F14" i="1"/>
  <c r="C14" i="1"/>
  <c r="AP13" i="1"/>
  <c r="AO13" i="1"/>
  <c r="AN13" i="1"/>
  <c r="AM13" i="1"/>
  <c r="AL13" i="1"/>
  <c r="AK13" i="1"/>
  <c r="AJ13" i="1"/>
  <c r="AI13" i="1"/>
  <c r="AB13" i="1"/>
  <c r="F13" i="1"/>
  <c r="C13" i="1"/>
  <c r="AP12" i="1"/>
  <c r="AO12" i="1"/>
  <c r="AN12" i="1"/>
  <c r="AD12" i="1" s="1"/>
  <c r="AM12" i="1"/>
  <c r="AC12" i="1" s="1"/>
  <c r="AL12" i="1"/>
  <c r="AK12" i="1"/>
  <c r="AJ12" i="1"/>
  <c r="AI12" i="1"/>
  <c r="AB12" i="1"/>
  <c r="D12" i="1" s="1"/>
  <c r="F12" i="1"/>
  <c r="C12" i="1"/>
  <c r="AP11" i="1"/>
  <c r="AO11" i="1"/>
  <c r="AN11" i="1"/>
  <c r="AM11" i="1"/>
  <c r="AL11" i="1"/>
  <c r="AB11" i="1" s="1"/>
  <c r="AK11" i="1"/>
  <c r="AJ11" i="1"/>
  <c r="AI11" i="1"/>
  <c r="F11" i="1"/>
  <c r="C11" i="1"/>
  <c r="AP10" i="1"/>
  <c r="AA10" i="1" s="1"/>
  <c r="AO10" i="1"/>
  <c r="AN10" i="1"/>
  <c r="AD10" i="1" s="1"/>
  <c r="AM10" i="1"/>
  <c r="AL10" i="1"/>
  <c r="AK10" i="1"/>
  <c r="AJ10" i="1"/>
  <c r="AI10" i="1"/>
  <c r="F10" i="1"/>
  <c r="C10" i="1"/>
  <c r="D47" i="1" l="1"/>
  <c r="D46" i="1"/>
  <c r="D45" i="1"/>
  <c r="D44" i="1"/>
  <c r="D43" i="1"/>
  <c r="D42" i="1"/>
  <c r="D41" i="1"/>
  <c r="D40" i="1"/>
  <c r="D39" i="1"/>
  <c r="D38" i="1"/>
  <c r="AA23" i="1"/>
  <c r="AD23" i="1"/>
  <c r="AE23" i="1"/>
  <c r="D23" i="1"/>
  <c r="G23" i="1"/>
  <c r="Z23" i="1"/>
  <c r="AG23" i="1" s="1"/>
  <c r="D22" i="1"/>
  <c r="AE22" i="1"/>
  <c r="AG22" i="1"/>
  <c r="AF22" i="1"/>
  <c r="G22" i="1"/>
  <c r="AB21" i="1"/>
  <c r="D21" i="1" s="1"/>
  <c r="AC21" i="1"/>
  <c r="Z21" i="1"/>
  <c r="AF21" i="1" s="1"/>
  <c r="AA21" i="1"/>
  <c r="AD21" i="1"/>
  <c r="AE21" i="1"/>
  <c r="G21" i="1"/>
  <c r="Y20" i="1"/>
  <c r="AA20" i="1"/>
  <c r="D20" i="1"/>
  <c r="G20" i="1"/>
  <c r="Z20" i="1"/>
  <c r="AF20" i="1"/>
  <c r="Z19" i="1"/>
  <c r="AF19" i="1" s="1"/>
  <c r="AA19" i="1"/>
  <c r="D19" i="1"/>
  <c r="AE19" i="1"/>
  <c r="AG19" i="1"/>
  <c r="G19" i="1"/>
  <c r="AA18" i="1"/>
  <c r="AD18" i="1"/>
  <c r="D18" i="1"/>
  <c r="AE18" i="1"/>
  <c r="G18" i="1"/>
  <c r="Z18" i="1"/>
  <c r="AG18" i="1"/>
  <c r="AF18" i="1"/>
  <c r="AC17" i="1"/>
  <c r="Z17" i="1"/>
  <c r="AA17" i="1"/>
  <c r="AD17" i="1"/>
  <c r="D17" i="1"/>
  <c r="AE17" i="1"/>
  <c r="AG17" i="1"/>
  <c r="AF17" i="1"/>
  <c r="G17" i="1"/>
  <c r="AA16" i="1"/>
  <c r="D16" i="1"/>
  <c r="AE16" i="1"/>
  <c r="AG16" i="1"/>
  <c r="AF16" i="1"/>
  <c r="G16" i="1"/>
  <c r="Z15" i="1"/>
  <c r="AA15" i="1"/>
  <c r="AF15" i="1" s="1"/>
  <c r="AD15" i="1"/>
  <c r="D15" i="1"/>
  <c r="AE15" i="1"/>
  <c r="AG15" i="1"/>
  <c r="G15" i="1"/>
  <c r="Z14" i="1"/>
  <c r="AA14" i="1"/>
  <c r="AD14" i="1"/>
  <c r="D14" i="1"/>
  <c r="AE14" i="1"/>
  <c r="AG14" i="1"/>
  <c r="AF14" i="1"/>
  <c r="G14" i="1"/>
  <c r="Y13" i="1"/>
  <c r="AG13" i="1" s="1"/>
  <c r="AC13" i="1"/>
  <c r="AE13" i="1" s="1"/>
  <c r="Z13" i="1"/>
  <c r="AA13" i="1"/>
  <c r="AD13" i="1"/>
  <c r="G13" i="1"/>
  <c r="Z12" i="1"/>
  <c r="AA12" i="1"/>
  <c r="AE12" i="1"/>
  <c r="G12" i="1"/>
  <c r="Y12" i="1"/>
  <c r="AC11" i="1"/>
  <c r="Z11" i="1"/>
  <c r="AA11" i="1"/>
  <c r="AD11" i="1"/>
  <c r="D11" i="1"/>
  <c r="AE11" i="1"/>
  <c r="G11" i="1"/>
  <c r="Y11" i="1"/>
  <c r="AC10" i="1"/>
  <c r="AB10" i="1"/>
  <c r="D10" i="1" s="1"/>
  <c r="Y10" i="1"/>
  <c r="Z10" i="1"/>
  <c r="AG10" i="1" s="1"/>
  <c r="AE10" i="1"/>
  <c r="AF10" i="1"/>
  <c r="G10" i="1"/>
  <c r="AF23" i="1" l="1"/>
  <c r="AG21" i="1"/>
  <c r="AG20" i="1"/>
  <c r="D13" i="1"/>
  <c r="AF13" i="1"/>
  <c r="AF12" i="1"/>
  <c r="AG12" i="1"/>
  <c r="AF11" i="1"/>
  <c r="AG11" i="1"/>
</calcChain>
</file>

<file path=xl/connections.xml><?xml version="1.0" encoding="utf-8"?>
<connections xmlns="http://schemas.openxmlformats.org/spreadsheetml/2006/main">
  <connection id="1" name="Export" type="6" refreshedVersion="6" deleted="1" background="1" saveData="1">
    <textPr prompt="0" sourceFile="C:\Windows\Temp\Export.txt" tab="0" delimiter=";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<sst xmlns="http://schemas.openxmlformats.org/spreadsheetml/2006/main" count="252" uniqueCount="117">
  <si>
    <t>A1512685</t>
  </si>
  <si>
    <t xml:space="preserve">sociale	</t>
  </si>
  <si>
    <t>FR</t>
  </si>
  <si>
    <t>RABAT, MOROCCO</t>
  </si>
  <si>
    <t>step</t>
  </si>
  <si>
    <t>text</t>
  </si>
  <si>
    <t>title</t>
  </si>
  <si>
    <t>order</t>
  </si>
  <si>
    <t>mandatory</t>
  </si>
  <si>
    <t>graph</t>
  </si>
  <si>
    <t>type</t>
  </si>
  <si>
    <t>code</t>
  </si>
  <si>
    <t>subcode</t>
  </si>
  <si>
    <t>year ref</t>
  </si>
  <si>
    <t>submitted q.nnaires</t>
  </si>
  <si>
    <t>prev year avg</t>
  </si>
  <si>
    <t>NOTEID</t>
  </si>
  <si>
    <t>radar</t>
  </si>
  <si>
    <t>answers</t>
  </si>
  <si>
    <t>Before participating in this activity, did you have enough information to understand whether it could meet your learning needs?</t>
  </si>
  <si>
    <t>Preliminary information</t>
  </si>
  <si>
    <t>q1</t>
  </si>
  <si>
    <t xml:space="preserve">To what extent were the activity's objectives achieved? </t>
  </si>
  <si>
    <t>Achievement of objectives</t>
  </si>
  <si>
    <t>Given the activity's objectives, how appropriate were the activity's contents?</t>
  </si>
  <si>
    <t>Contents appropriate to objectives</t>
  </si>
  <si>
    <t>How well did the course address the specific needs of both women and men within the course's sector or theme?</t>
  </si>
  <si>
    <t>Gender balance</t>
  </si>
  <si>
    <t>To what extent did this course/learning activity give you any tools, skills or knowledge to address gender equality in the sector in which you work?</t>
  </si>
  <si>
    <t xml:space="preserve">Skills on Gender </t>
  </si>
  <si>
    <t>x</t>
  </si>
  <si>
    <t xml:space="preserve">Were the learning methods used generally appropriate? </t>
  </si>
  <si>
    <t>Learning methods</t>
  </si>
  <si>
    <t>How would you judge the resource persons' overall contribution?</t>
  </si>
  <si>
    <t>Resource persons</t>
  </si>
  <si>
    <t>Did the group of participants with whom you attended the activity contribute to your learning?</t>
  </si>
  <si>
    <t>Group working relations</t>
  </si>
  <si>
    <t xml:space="preserve">Were the materials used during the activity appropriate? </t>
  </si>
  <si>
    <t>Materials</t>
  </si>
  <si>
    <t>Would you say that the logistics of the activity were well organized?</t>
  </si>
  <si>
    <t>Organization</t>
  </si>
  <si>
    <t>Would you say that the administrative support/secretariat was efficient?</t>
  </si>
  <si>
    <t>Secretariat</t>
  </si>
  <si>
    <t xml:space="preserve"> How likely is it that you will apply some of what you have learned?</t>
  </si>
  <si>
    <t>Relevance to participant's job</t>
  </si>
  <si>
    <t>How likely is it that your institution/employer will benefit from your participation in the activity?</t>
  </si>
  <si>
    <t>Relevance to your organization's needs</t>
  </si>
  <si>
    <t>Are you satisfied with the overall quality of the activity?</t>
  </si>
  <si>
    <t>Overall quality</t>
  </si>
  <si>
    <t>Gender</t>
  </si>
  <si>
    <t>demographic information</t>
  </si>
  <si>
    <t>Organization type</t>
  </si>
  <si>
    <t>Q: How would you suggest the resource persons improve the overall quality of their contribution? (You may name someone in particular.)</t>
  </si>
  <si>
    <t>Q: Do you have any observations or suggestions?</t>
  </si>
  <si>
    <t>Language: FR</t>
  </si>
  <si>
    <t>Results - End of activity questionnaire</t>
  </si>
  <si>
    <t>Date: 19/11/2019 to 21/11/2019</t>
  </si>
  <si>
    <t>Venue: RABAT, MOROCCO</t>
  </si>
  <si>
    <t>Number of Participants: 17</t>
  </si>
  <si>
    <t>Returned Questionnaires (number and percentage): 16 ; 94.1%</t>
  </si>
  <si>
    <t>Responses by participant</t>
  </si>
  <si>
    <t>num</t>
  </si>
  <si>
    <t>distribution</t>
  </si>
  <si>
    <t>Number of answers</t>
  </si>
  <si>
    <t>st</t>
  </si>
  <si>
    <t>of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</si>
  <si>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</si>
  <si>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</si>
  <si>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</si>
  <si>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</si>
  <si>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</si>
  <si>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</si>
  <si>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</si>
  <si>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</si>
  <si>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</si>
  <si>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</si>
  <si>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</si>
  <si>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</si>
  <si>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</si>
  <si>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</si>
  <si>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</si>
  <si>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</si>
  <si>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min</t>
  </si>
  <si>
    <t>max</t>
  </si>
  <si>
    <t>%</t>
  </si>
  <si>
    <t>Questions</t>
  </si>
  <si>
    <t>aver.</t>
  </si>
  <si>
    <t>% 4 &amp; 5</t>
  </si>
  <si>
    <t>ref</t>
  </si>
  <si>
    <t>dev</t>
  </si>
  <si>
    <t>ans.</t>
  </si>
  <si>
    <t>4 &amp; 5</t>
  </si>
  <si>
    <t>sum1</t>
  </si>
  <si>
    <t>sum2</t>
  </si>
  <si>
    <t>Average</t>
  </si>
  <si>
    <t>x = missing or invalid response</t>
  </si>
  <si>
    <t>Averages</t>
  </si>
  <si>
    <t>Demographic information</t>
  </si>
  <si>
    <t>Sex</t>
  </si>
  <si>
    <t>freq</t>
  </si>
  <si>
    <t>percent.</t>
  </si>
  <si>
    <t>Female</t>
  </si>
  <si>
    <t>Male</t>
  </si>
  <si>
    <t>Government/public institution</t>
  </si>
  <si>
    <t>Intergovernmental organization</t>
  </si>
  <si>
    <t>Non governmental organization</t>
  </si>
  <si>
    <t>Private enterprise</t>
  </si>
  <si>
    <t>Training/academic institution</t>
  </si>
  <si>
    <t>UN organization</t>
  </si>
  <si>
    <t>Trade Union organization</t>
  </si>
  <si>
    <t>Employer organization</t>
  </si>
  <si>
    <t>Ministries of Labour</t>
  </si>
  <si>
    <t>International Labour Organization</t>
  </si>
  <si>
    <t>Other</t>
  </si>
  <si>
    <t>Currently Unemployed</t>
  </si>
  <si>
    <t>n</t>
  </si>
  <si>
    <t>A1512685 -  Négocier des accords bilatéraux de sécurité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</si>
</sst>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E2EAF8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9" fontId="1" fillId="4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9" fontId="1" fillId="0" borderId="3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2" fontId="1" fillId="3" borderId="2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9" fontId="1" fillId="0" borderId="2" xfId="0" applyNumberFormat="1" applyFont="1" applyBorder="1" applyAlignment="1">
      <alignment horizontal="right"/>
    </xf>
    <xf numFmtId="9" fontId="1" fillId="4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2" fontId="1" fillId="4" borderId="2" xfId="0" applyNumberFormat="1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center"/>
    </xf>
    <xf numFmtId="9" fontId="1" fillId="4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9" fontId="1" fillId="3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5">
    <dxf>
      <font>
        <b/>
        <i val="0"/>
        <color auto="1"/>
      </font>
      <fill>
        <patternFill>
          <fgColor indexed="64"/>
          <bgColor theme="5" tint="0.59996337778862885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  <dxf>
      <fill>
        <patternFill patternType="solid">
          <bgColor rgb="FFFFF39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onnections" Target="connection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 sz="1200"/>
              <a:t>A1512685 - </a:t>
            </a:r>
            <a:r>
              <a:rPr lang="en-GB" sz="1200" b="1" i="0" u="none" strike="noStrike" baseline="0">
                <a:effectLst/>
              </a:rPr>
              <a:t>Négocier des accords bilatéraux de sécurité sociale</a:t>
            </a:r>
            <a:r>
              <a:rPr lang="en-GB" sz="1200"/>
              <a:t>	
Percentage of 4 &amp; 5 answers by questions</a:t>
            </a:r>
          </a:p>
        </c:rich>
      </c:tx>
      <c:layout/>
      <c:overlay val="0"/>
    </c:title>
    <c:autoTitleDeleted val="0"/>
    <c:view3D>
      <c:rotX val="22"/>
      <c:hPercent val="53"/>
      <c:rotY val="34"/>
      <c:depthPercent val="3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399172699069287E-2"/>
          <c:y val="0.11864406779661017"/>
          <c:w val="0.9410548086866598"/>
          <c:h val="0.7915254237288135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Data!$A$1:$A$14</c:f>
              <c:strCache>
                <c:ptCount val="14"/>
                <c:pt idx="0">
                  <c:v>Preliminary information</c:v>
                </c:pt>
                <c:pt idx="1">
                  <c:v>Achievement of objectives</c:v>
                </c:pt>
                <c:pt idx="2">
                  <c:v>Contents appropriate to objectives</c:v>
                </c:pt>
                <c:pt idx="3">
                  <c:v>Gender balance</c:v>
                </c:pt>
                <c:pt idx="4">
                  <c:v>Skills on Gender </c:v>
                </c:pt>
                <c:pt idx="5">
                  <c:v>Learning methods</c:v>
                </c:pt>
                <c:pt idx="6">
                  <c:v>Resource persons</c:v>
                </c:pt>
                <c:pt idx="7">
                  <c:v>Group working relations</c:v>
                </c:pt>
                <c:pt idx="8">
                  <c:v>Materials</c:v>
                </c:pt>
                <c:pt idx="9">
                  <c:v>Organization</c:v>
                </c:pt>
                <c:pt idx="10">
                  <c:v>Secretariat</c:v>
                </c:pt>
                <c:pt idx="11">
                  <c:v>Relevance to participant's job</c:v>
                </c:pt>
                <c:pt idx="12">
                  <c:v>Relevance to your organization's needs</c:v>
                </c:pt>
                <c:pt idx="13">
                  <c:v>Overall quality</c:v>
                </c:pt>
              </c:strCache>
            </c:strRef>
          </c:cat>
          <c:val>
            <c:numRef>
              <c:f>Data!$D$1:$D$14</c:f>
              <c:numCache>
                <c:formatCode>0%</c:formatCode>
                <c:ptCount val="14"/>
                <c:pt idx="0">
                  <c:v>0.5625</c:v>
                </c:pt>
                <c:pt idx="1">
                  <c:v>0.9375</c:v>
                </c:pt>
                <c:pt idx="2">
                  <c:v>1</c:v>
                </c:pt>
                <c:pt idx="3">
                  <c:v>0.875</c:v>
                </c:pt>
                <c:pt idx="4">
                  <c:v>0.57142857142857095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0.875</c:v>
                </c:pt>
                <c:pt idx="10">
                  <c:v>1</c:v>
                </c:pt>
                <c:pt idx="11">
                  <c:v>1</c:v>
                </c:pt>
                <c:pt idx="12">
                  <c:v>0.75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3-49A7-901E-E3E4194F0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500"/>
        <c:shape val="box"/>
        <c:axId val="139351936"/>
        <c:axId val="140352896"/>
        <c:axId val="0"/>
      </c:bar3DChart>
      <c:catAx>
        <c:axId val="139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18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528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035289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35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/>
              <a:t>A1512685 - </a:t>
            </a:r>
            <a:r>
              <a:rPr lang="en-GB" sz="1200" b="1" i="0" u="none" strike="noStrike" baseline="0">
                <a:effectLst/>
              </a:rPr>
              <a:t>Négocier des accords bilatéraux de sécurité sociale</a:t>
            </a:r>
            <a:r>
              <a:rPr lang="en-GB"/>
              <a:t>	
Selected questions 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activity</c:v>
          </c:tx>
          <c:spPr>
            <a:ln w="19050" cap="rnd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Data!$F$1:$F$6</c:f>
              <c:strCache>
                <c:ptCount val="6"/>
                <c:pt idx="0">
                  <c:v>Achievement of objectives</c:v>
                </c:pt>
                <c:pt idx="1">
                  <c:v>Contents appropriate to objectives</c:v>
                </c:pt>
                <c:pt idx="2">
                  <c:v>Learning methods</c:v>
                </c:pt>
                <c:pt idx="3">
                  <c:v>Materials</c:v>
                </c:pt>
                <c:pt idx="4">
                  <c:v>Relevance to your organization's needs</c:v>
                </c:pt>
                <c:pt idx="5">
                  <c:v>Overall quality</c:v>
                </c:pt>
              </c:strCache>
            </c:strRef>
          </c:cat>
          <c:val>
            <c:numRef>
              <c:f>Data!$G$1:$G$6</c:f>
              <c:numCache>
                <c:formatCode>0.00</c:formatCode>
                <c:ptCount val="6"/>
                <c:pt idx="0">
                  <c:v>4.25</c:v>
                </c:pt>
                <c:pt idx="1">
                  <c:v>4.3125</c:v>
                </c:pt>
                <c:pt idx="2">
                  <c:v>4.375</c:v>
                </c:pt>
                <c:pt idx="3">
                  <c:v>4.3125</c:v>
                </c:pt>
                <c:pt idx="4">
                  <c:v>4.375</c:v>
                </c:pt>
                <c:pt idx="5">
                  <c:v>4.4375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5-4B48-9251-AC9FABAB15B8}"/>
            </c:ext>
          </c:extLst>
        </c:ser>
        <c:ser>
          <c:idx val="1"/>
          <c:order val="1"/>
          <c:tx>
            <c:v>benchmark</c:v>
          </c:tx>
          <c:spPr>
            <a:ln w="1905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Data!$F$1:$F$6</c:f>
              <c:strCache>
                <c:ptCount val="6"/>
                <c:pt idx="0">
                  <c:v>Achievement of objectives</c:v>
                </c:pt>
                <c:pt idx="1">
                  <c:v>Contents appropriate to objectives</c:v>
                </c:pt>
                <c:pt idx="2">
                  <c:v>Learning methods</c:v>
                </c:pt>
                <c:pt idx="3">
                  <c:v>Materials</c:v>
                </c:pt>
                <c:pt idx="4">
                  <c:v>Relevance to your organization's needs</c:v>
                </c:pt>
                <c:pt idx="5">
                  <c:v>Overall quality</c:v>
                </c:pt>
              </c:strCache>
            </c:strRef>
          </c:cat>
          <c:val>
            <c:numRef>
              <c:f>Data!$H$1:$H$6</c:f>
              <c:numCache>
                <c:formatCode>0.00</c:formatCode>
                <c:ptCount val="6"/>
                <c:pt idx="0">
                  <c:v>4.2300000000000004</c:v>
                </c:pt>
                <c:pt idx="1">
                  <c:v>4.34</c:v>
                </c:pt>
                <c:pt idx="2">
                  <c:v>4.3499999999999996</c:v>
                </c:pt>
                <c:pt idx="3">
                  <c:v>4.4000000000000004</c:v>
                </c:pt>
                <c:pt idx="4">
                  <c:v>4.4800000000000004</c:v>
                </c:pt>
                <c:pt idx="5">
                  <c:v>4.5199999999999996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5-4B48-9251-AC9FABAB15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1833984"/>
        <c:axId val="172142976"/>
      </c:radarChart>
      <c:catAx>
        <c:axId val="171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6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2142976"/>
        <c:crossesAt val="4"/>
        <c:auto val="1"/>
        <c:lblAlgn val="ctr"/>
        <c:lblOffset val="100"/>
        <c:noMultiLvlLbl val="0"/>
      </c:catAx>
      <c:valAx>
        <c:axId val="172142976"/>
        <c:scaling>
          <c:orientation val="minMax"/>
          <c:max val="5"/>
          <c:min val="3"/>
        </c:scaling>
        <c:delete val="0"/>
        <c:axPos val="l"/>
        <c:numFmt formatCode="0.00" sourceLinked="1"/>
        <c:majorTickMark val="none"/>
        <c:minorTickMark val="none"/>
        <c:tickLblPos val="none"/>
        <c:crossAx val="17183398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en-GB" b="1">
                <a:latin typeface="+mn-lt"/>
              </a:rPr>
              <a:t>A1512685 - </a:t>
            </a:r>
            <a:r>
              <a:rPr lang="en-GB" sz="1200" b="1" i="0" u="none" strike="noStrike" baseline="0">
                <a:effectLst/>
              </a:rPr>
              <a:t>Négocier des accords bilatéraux de sécurité sociale</a:t>
            </a:r>
            <a:r>
              <a:rPr lang="en-GB" b="1">
                <a:latin typeface="+mn-lt"/>
              </a:rPr>
              <a:t>	
Activity Evaluation Main Results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501551189245086E-2"/>
          <c:y val="0.15395894428152493"/>
          <c:w val="0.9172699069286453"/>
          <c:h val="0.75073313782991202"/>
        </c:manualLayout>
      </c:layout>
      <c:barChart>
        <c:barDir val="col"/>
        <c:grouping val="clustered"/>
        <c:varyColors val="0"/>
        <c:ser>
          <c:idx val="1"/>
          <c:order val="0"/>
          <c:tx>
            <c:v>Activity averages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8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Data!$A$1:$A$14</c:f>
              <c:strCache>
                <c:ptCount val="14"/>
                <c:pt idx="0">
                  <c:v>Preliminary information</c:v>
                </c:pt>
                <c:pt idx="1">
                  <c:v>Achievement of objectives</c:v>
                </c:pt>
                <c:pt idx="2">
                  <c:v>Contents appropriate to objectives</c:v>
                </c:pt>
                <c:pt idx="3">
                  <c:v>Gender balance</c:v>
                </c:pt>
                <c:pt idx="4">
                  <c:v>Skills on Gender </c:v>
                </c:pt>
                <c:pt idx="5">
                  <c:v>Learning methods</c:v>
                </c:pt>
                <c:pt idx="6">
                  <c:v>Resource persons</c:v>
                </c:pt>
                <c:pt idx="7">
                  <c:v>Group working relations</c:v>
                </c:pt>
                <c:pt idx="8">
                  <c:v>Materials</c:v>
                </c:pt>
                <c:pt idx="9">
                  <c:v>Organization</c:v>
                </c:pt>
                <c:pt idx="10">
                  <c:v>Secretariat</c:v>
                </c:pt>
                <c:pt idx="11">
                  <c:v>Relevance to participant's job</c:v>
                </c:pt>
                <c:pt idx="12">
                  <c:v>Relevance to your organization's needs</c:v>
                </c:pt>
                <c:pt idx="13">
                  <c:v>Overall quality</c:v>
                </c:pt>
              </c:strCache>
            </c:strRef>
          </c:cat>
          <c:val>
            <c:numRef>
              <c:f>Data!$B$1:$B$14</c:f>
              <c:numCache>
                <c:formatCode>0.00</c:formatCode>
                <c:ptCount val="14"/>
                <c:pt idx="0">
                  <c:v>3.5</c:v>
                </c:pt>
                <c:pt idx="1">
                  <c:v>4.25</c:v>
                </c:pt>
                <c:pt idx="2">
                  <c:v>4.3125</c:v>
                </c:pt>
                <c:pt idx="3">
                  <c:v>3.875</c:v>
                </c:pt>
                <c:pt idx="4">
                  <c:v>3.5714285714285698</c:v>
                </c:pt>
                <c:pt idx="5">
                  <c:v>4.375</c:v>
                </c:pt>
                <c:pt idx="6">
                  <c:v>4.625</c:v>
                </c:pt>
                <c:pt idx="7">
                  <c:v>4.5625</c:v>
                </c:pt>
                <c:pt idx="8">
                  <c:v>4.3125</c:v>
                </c:pt>
                <c:pt idx="9">
                  <c:v>4.25</c:v>
                </c:pt>
                <c:pt idx="10">
                  <c:v>4.4375</c:v>
                </c:pt>
                <c:pt idx="11">
                  <c:v>4.6875</c:v>
                </c:pt>
                <c:pt idx="12">
                  <c:v>4.375</c:v>
                </c:pt>
                <c:pt idx="13">
                  <c:v>4.4375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F-4AE8-AC39-8CC1B4ACE70D}"/>
            </c:ext>
          </c:extLst>
        </c:ser>
        <c:ser>
          <c:idx val="0"/>
          <c:order val="1"/>
          <c:tx>
            <c:v>Benchmark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800"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Data!$A$1:$A$14</c:f>
              <c:strCache>
                <c:ptCount val="14"/>
                <c:pt idx="0">
                  <c:v>Preliminary information</c:v>
                </c:pt>
                <c:pt idx="1">
                  <c:v>Achievement of objectives</c:v>
                </c:pt>
                <c:pt idx="2">
                  <c:v>Contents appropriate to objectives</c:v>
                </c:pt>
                <c:pt idx="3">
                  <c:v>Gender balance</c:v>
                </c:pt>
                <c:pt idx="4">
                  <c:v>Skills on Gender </c:v>
                </c:pt>
                <c:pt idx="5">
                  <c:v>Learning methods</c:v>
                </c:pt>
                <c:pt idx="6">
                  <c:v>Resource persons</c:v>
                </c:pt>
                <c:pt idx="7">
                  <c:v>Group working relations</c:v>
                </c:pt>
                <c:pt idx="8">
                  <c:v>Materials</c:v>
                </c:pt>
                <c:pt idx="9">
                  <c:v>Organization</c:v>
                </c:pt>
                <c:pt idx="10">
                  <c:v>Secretariat</c:v>
                </c:pt>
                <c:pt idx="11">
                  <c:v>Relevance to participant's job</c:v>
                </c:pt>
                <c:pt idx="12">
                  <c:v>Relevance to your organization's needs</c:v>
                </c:pt>
                <c:pt idx="13">
                  <c:v>Overall quality</c:v>
                </c:pt>
              </c:strCache>
            </c:strRef>
          </c:cat>
          <c:val>
            <c:numRef>
              <c:f>Data!$C$1:$C$14</c:f>
              <c:numCache>
                <c:formatCode>0.00</c:formatCode>
                <c:ptCount val="14"/>
                <c:pt idx="0">
                  <c:v>3.69</c:v>
                </c:pt>
                <c:pt idx="1">
                  <c:v>4.2300000000000004</c:v>
                </c:pt>
                <c:pt idx="2">
                  <c:v>4.34</c:v>
                </c:pt>
                <c:pt idx="3">
                  <c:v>4.16</c:v>
                </c:pt>
                <c:pt idx="4">
                  <c:v>3.96</c:v>
                </c:pt>
                <c:pt idx="5">
                  <c:v>4.3499999999999996</c:v>
                </c:pt>
                <c:pt idx="6">
                  <c:v>4.4800000000000004</c:v>
                </c:pt>
                <c:pt idx="7">
                  <c:v>4.3499999999999996</c:v>
                </c:pt>
                <c:pt idx="8">
                  <c:v>4.4000000000000004</c:v>
                </c:pt>
                <c:pt idx="9">
                  <c:v>4.45</c:v>
                </c:pt>
                <c:pt idx="10">
                  <c:v>4.54</c:v>
                </c:pt>
                <c:pt idx="11">
                  <c:v>4.47</c:v>
                </c:pt>
                <c:pt idx="12">
                  <c:v>4.4800000000000004</c:v>
                </c:pt>
                <c:pt idx="13">
                  <c:v>4.5199999999999996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F-4AE8-AC39-8CC1B4AC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94112"/>
        <c:axId val="190927616"/>
      </c:barChart>
      <c:lineChart>
        <c:grouping val="standard"/>
        <c:varyColors val="0"/>
        <c:ser>
          <c:idx val="2"/>
          <c:order val="2"/>
          <c:tx>
            <c:v>Activity % of 4 &amp; 5</c:v>
          </c:tx>
          <c:spPr>
            <a:ln w="47625">
              <a:noFill/>
            </a:ln>
          </c:spPr>
          <c:marker>
            <c:symbol val="diamond"/>
            <c:size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Data!$A$1:$A$14</c:f>
              <c:strCache>
                <c:ptCount val="14"/>
                <c:pt idx="0">
                  <c:v>Preliminary information</c:v>
                </c:pt>
                <c:pt idx="1">
                  <c:v>Achievement of objectives</c:v>
                </c:pt>
                <c:pt idx="2">
                  <c:v>Contents appropriate to objectives</c:v>
                </c:pt>
                <c:pt idx="3">
                  <c:v>Gender balance</c:v>
                </c:pt>
                <c:pt idx="4">
                  <c:v>Skills on Gender </c:v>
                </c:pt>
                <c:pt idx="5">
                  <c:v>Learning methods</c:v>
                </c:pt>
                <c:pt idx="6">
                  <c:v>Resource persons</c:v>
                </c:pt>
                <c:pt idx="7">
                  <c:v>Group working relations</c:v>
                </c:pt>
                <c:pt idx="8">
                  <c:v>Materials</c:v>
                </c:pt>
                <c:pt idx="9">
                  <c:v>Organization</c:v>
                </c:pt>
                <c:pt idx="10">
                  <c:v>Secretariat</c:v>
                </c:pt>
                <c:pt idx="11">
                  <c:v>Relevance to participant's job</c:v>
                </c:pt>
                <c:pt idx="12">
                  <c:v>Relevance to your organization's needs</c:v>
                </c:pt>
                <c:pt idx="13">
                  <c:v>Overall quality</c:v>
                </c:pt>
              </c:strCache>
            </c:strRef>
          </c:cat>
          <c:val>
            <c:numRef>
              <c:f>Data!$D$1:$D$14</c:f>
              <c:numCache>
                <c:formatCode>0%</c:formatCode>
                <c:ptCount val="14"/>
                <c:pt idx="0">
                  <c:v>0.5625</c:v>
                </c:pt>
                <c:pt idx="1">
                  <c:v>0.9375</c:v>
                </c:pt>
                <c:pt idx="2">
                  <c:v>1</c:v>
                </c:pt>
                <c:pt idx="3">
                  <c:v>0.875</c:v>
                </c:pt>
                <c:pt idx="4">
                  <c:v>0.57142857142857095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0.875</c:v>
                </c:pt>
                <c:pt idx="10">
                  <c:v>1</c:v>
                </c:pt>
                <c:pt idx="11">
                  <c:v>1</c:v>
                </c:pt>
                <c:pt idx="12">
                  <c:v>0.75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F-4AE8-AC39-8CC1B4AC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29920"/>
        <c:axId val="39867136"/>
      </c:lineChart>
      <c:catAx>
        <c:axId val="17559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90927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927616"/>
        <c:scaling>
          <c:orientation val="minMax"/>
          <c:max val="5"/>
          <c:min val="1"/>
        </c:scaling>
        <c:delete val="0"/>
        <c:axPos val="l"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594112"/>
        <c:crosses val="autoZero"/>
        <c:crossBetween val="between"/>
      </c:valAx>
      <c:catAx>
        <c:axId val="19092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867136"/>
        <c:crossesAt val="0"/>
        <c:auto val="0"/>
        <c:lblAlgn val="ctr"/>
        <c:lblOffset val="100"/>
        <c:noMultiLvlLbl val="0"/>
      </c:catAx>
      <c:valAx>
        <c:axId val="39867136"/>
        <c:scaling>
          <c:orientation val="minMax"/>
          <c:max val="1"/>
          <c:min val="0"/>
        </c:scaling>
        <c:delete val="0"/>
        <c:axPos val="r"/>
        <c:numFmt formatCode="0%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0929920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A904070 - with RP, sessions ++
Resource Persons Evaluation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89038262668046"/>
          <c:y val="0.14745762711864407"/>
          <c:w val="0.79110651499482942"/>
          <c:h val="0.625423728813559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4C1-4B3A-9835-ACA1FCD12A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301312"/>
        <c:axId val="40304000"/>
      </c:barChart>
      <c:catAx>
        <c:axId val="403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30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04000"/>
        <c:scaling>
          <c:orientation val="minMax"/>
          <c:max val="5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301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685625646328852"/>
          <c:y val="0.86610169491525424"/>
          <c:w val="0.78593588417786964"/>
          <c:h val="8.8135593220339037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 anchor="ctr" anchorCtr="1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 sz="1200"/>
              <a:t>A301529 - Analysing labour market statistics (China)
Centre Services Evaluation Main Results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365046535677352E-2"/>
          <c:y val="0.13922155688622753"/>
          <c:w val="0.91520165460186143"/>
          <c:h val="0.75748502994011979"/>
        </c:manualLayout>
      </c:layout>
      <c:barChart>
        <c:barDir val="col"/>
        <c:grouping val="clustered"/>
        <c:varyColors val="0"/>
        <c:ser>
          <c:idx val="1"/>
          <c:order val="0"/>
          <c:tx>
            <c:v>Activity results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3D-4183-9F22-9B7F66BB5C46}"/>
            </c:ext>
          </c:extLst>
        </c:ser>
        <c:ser>
          <c:idx val="0"/>
          <c:order val="1"/>
          <c:tx>
            <c:v>Benchmark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3D-4183-9F22-9B7F66BB5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83552"/>
        <c:axId val="44185088"/>
      </c:barChart>
      <c:lineChart>
        <c:grouping val="standard"/>
        <c:varyColors val="0"/>
        <c:ser>
          <c:idx val="2"/>
          <c:order val="2"/>
          <c:tx>
            <c:v>Activity % of 4 &amp; 5</c:v>
          </c:tx>
          <c:spPr>
            <a:ln w="47625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F3D-4183-9F22-9B7F66BB5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86624"/>
        <c:axId val="44188416"/>
      </c:lineChart>
      <c:catAx>
        <c:axId val="44183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44185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4185088"/>
        <c:scaling>
          <c:orientation val="minMax"/>
          <c:max val="5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83552"/>
        <c:crosses val="autoZero"/>
        <c:crossBetween val="between"/>
      </c:valAx>
      <c:catAx>
        <c:axId val="441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88416"/>
        <c:crossesAt val="0"/>
        <c:auto val="0"/>
        <c:lblAlgn val="ctr"/>
        <c:lblOffset val="100"/>
        <c:noMultiLvlLbl val="0"/>
      </c:catAx>
      <c:valAx>
        <c:axId val="4418841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8662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3712512926577043"/>
          <c:y val="0.95958083714871956"/>
          <c:w val="0.32471561530506721"/>
          <c:h val="3.59281098831255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7"/>
  <sheetViews>
    <sheetView workbookViewId="0"/>
  </sheetViews>
  <pageMargins left="0.75" right="0.75" top="0.54" bottom="0.51" header="0.5" footer="0.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co5"/>
  <sheetViews>
    <sheetView zoomScale="143"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ico8"/>
  <sheetViews>
    <sheetView workbookViewId="0"/>
  </sheetViews>
  <pageMargins left="0.75" right="0.75" top="0.56999999999999995" bottom="0.62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64960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6372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Consumi_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K52"/>
  <sheetViews>
    <sheetView tabSelected="1" workbookViewId="0">
      <selection activeCell="B1" sqref="B1"/>
    </sheetView>
  </sheetViews>
  <sheetFormatPr defaultRowHeight="12" x14ac:dyDescent="0.2"/>
  <cols>
    <col min="1" max="1" width="3.140625" style="3" customWidth="1"/>
    <col min="2" max="2" width="71.42578125" style="3" customWidth="1"/>
    <col min="3" max="3" width="6.140625" style="3" customWidth="1"/>
    <col min="4" max="4" width="7.5703125" style="3" customWidth="1"/>
    <col min="5" max="6" width="5.85546875" style="3" customWidth="1"/>
    <col min="7" max="7" width="4.140625" style="3" customWidth="1"/>
    <col min="8" max="23" width="3.85546875" style="3" customWidth="1"/>
    <col min="24" max="24" width="4.28515625" style="3" customWidth="1"/>
    <col min="25" max="30" width="4.7109375" style="3" customWidth="1"/>
    <col min="31" max="31" width="5.7109375" style="3" customWidth="1"/>
    <col min="32" max="33" width="6" style="3" customWidth="1"/>
    <col min="34" max="34" width="2.7109375" style="3" customWidth="1"/>
    <col min="35" max="40" width="3.42578125" style="3" customWidth="1"/>
    <col min="41" max="42" width="5.140625" style="3" customWidth="1"/>
    <col min="43" max="16384" width="9.140625" style="3"/>
  </cols>
  <sheetData>
    <row r="1" spans="1:245" x14ac:dyDescent="0.2">
      <c r="B1" s="7" t="s">
        <v>116</v>
      </c>
    </row>
    <row r="3" spans="1:245" x14ac:dyDescent="0.2">
      <c r="B3" s="7" t="s">
        <v>54</v>
      </c>
      <c r="F3" s="7" t="s">
        <v>55</v>
      </c>
    </row>
    <row r="4" spans="1:245" x14ac:dyDescent="0.2">
      <c r="B4" s="7" t="s">
        <v>56</v>
      </c>
    </row>
    <row r="5" spans="1:245" x14ac:dyDescent="0.2">
      <c r="B5" s="7" t="s">
        <v>57</v>
      </c>
    </row>
    <row r="6" spans="1:245" x14ac:dyDescent="0.2">
      <c r="B6" s="7" t="s">
        <v>58</v>
      </c>
    </row>
    <row r="7" spans="1:245" x14ac:dyDescent="0.2">
      <c r="B7" s="7" t="s">
        <v>59</v>
      </c>
      <c r="G7" s="3" t="s">
        <v>61</v>
      </c>
      <c r="H7" s="8"/>
      <c r="I7" s="8"/>
      <c r="J7" s="8"/>
      <c r="K7" s="8"/>
      <c r="L7" s="8"/>
      <c r="M7" s="9" t="s">
        <v>60</v>
      </c>
      <c r="N7" s="8"/>
      <c r="O7" s="8"/>
      <c r="P7" s="8"/>
      <c r="Q7" s="8"/>
      <c r="R7" s="8"/>
      <c r="S7" s="8"/>
      <c r="T7" s="8"/>
      <c r="U7" s="8"/>
      <c r="V7" s="8"/>
      <c r="W7" s="8"/>
      <c r="Y7" s="8"/>
      <c r="Z7" s="8"/>
      <c r="AA7" s="8"/>
      <c r="AB7" s="10" t="s">
        <v>62</v>
      </c>
      <c r="AC7" s="8"/>
      <c r="AD7" s="8"/>
      <c r="AL7" s="11" t="s">
        <v>63</v>
      </c>
    </row>
    <row r="8" spans="1:245" x14ac:dyDescent="0.2">
      <c r="E8" s="12">
        <v>2018</v>
      </c>
      <c r="F8" s="12" t="s">
        <v>64</v>
      </c>
      <c r="G8" s="11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74</v>
      </c>
      <c r="Q8" s="3" t="s">
        <v>75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80</v>
      </c>
      <c r="W8" s="3" t="s">
        <v>81</v>
      </c>
      <c r="Y8" s="2" t="s">
        <v>82</v>
      </c>
      <c r="AC8" s="2" t="s">
        <v>83</v>
      </c>
      <c r="AE8" s="2" t="s">
        <v>84</v>
      </c>
      <c r="AI8" s="2" t="s">
        <v>82</v>
      </c>
      <c r="AM8" s="2" t="s">
        <v>83</v>
      </c>
    </row>
    <row r="9" spans="1:245" x14ac:dyDescent="0.2">
      <c r="B9" s="7" t="s">
        <v>85</v>
      </c>
      <c r="C9" s="12" t="s">
        <v>86</v>
      </c>
      <c r="D9" s="12" t="s">
        <v>87</v>
      </c>
      <c r="E9" s="12" t="s">
        <v>88</v>
      </c>
      <c r="F9" s="12" t="s">
        <v>89</v>
      </c>
      <c r="G9" s="11" t="s">
        <v>90</v>
      </c>
      <c r="Y9" s="12">
        <v>1</v>
      </c>
      <c r="Z9" s="12">
        <v>2</v>
      </c>
      <c r="AA9" s="12">
        <v>3</v>
      </c>
      <c r="AB9" s="12">
        <v>4</v>
      </c>
      <c r="AC9" s="12">
        <v>5</v>
      </c>
      <c r="AD9" s="12" t="s">
        <v>30</v>
      </c>
      <c r="AE9" s="12" t="s">
        <v>91</v>
      </c>
      <c r="AF9" s="11" t="s">
        <v>92</v>
      </c>
      <c r="AG9" s="11" t="s">
        <v>93</v>
      </c>
      <c r="AI9" s="11">
        <v>1</v>
      </c>
      <c r="AJ9" s="11">
        <v>2</v>
      </c>
      <c r="AK9" s="11">
        <v>3</v>
      </c>
      <c r="AL9" s="11">
        <v>4</v>
      </c>
      <c r="AM9" s="11">
        <v>5</v>
      </c>
      <c r="AN9" s="11" t="s">
        <v>30</v>
      </c>
      <c r="AO9" s="22" t="s">
        <v>92</v>
      </c>
      <c r="AP9" s="11" t="s">
        <v>93</v>
      </c>
    </row>
    <row r="10" spans="1:245" s="2" customFormat="1" x14ac:dyDescent="0.2">
      <c r="A10" s="13">
        <v>1</v>
      </c>
      <c r="B10" s="28" t="s">
        <v>19</v>
      </c>
      <c r="C10" s="29">
        <f>AVERAGE(H10:W10)</f>
        <v>3.5</v>
      </c>
      <c r="D10" s="30">
        <f>SUM(AB10:AC10)</f>
        <v>0.5625</v>
      </c>
      <c r="E10" s="29">
        <v>3.69</v>
      </c>
      <c r="F10" s="31">
        <f>STDEVP(H10:W10)</f>
        <v>1.2247448713915889</v>
      </c>
      <c r="G10" s="13">
        <f>SUM(AI10:AM10)</f>
        <v>16</v>
      </c>
      <c r="H10" s="32">
        <v>4</v>
      </c>
      <c r="I10" s="32">
        <v>2</v>
      </c>
      <c r="J10" s="32">
        <v>5</v>
      </c>
      <c r="K10" s="32">
        <v>3</v>
      </c>
      <c r="L10" s="32">
        <v>5</v>
      </c>
      <c r="M10" s="32">
        <v>2</v>
      </c>
      <c r="N10" s="32">
        <v>5</v>
      </c>
      <c r="O10" s="32">
        <v>3</v>
      </c>
      <c r="P10" s="32">
        <v>4</v>
      </c>
      <c r="Q10" s="32">
        <v>2</v>
      </c>
      <c r="R10" s="32">
        <v>5</v>
      </c>
      <c r="S10" s="32">
        <v>4</v>
      </c>
      <c r="T10" s="32">
        <v>4</v>
      </c>
      <c r="U10" s="32">
        <v>1</v>
      </c>
      <c r="V10" s="32">
        <v>4</v>
      </c>
      <c r="W10" s="32">
        <v>3</v>
      </c>
      <c r="X10" s="1"/>
      <c r="Y10" s="33">
        <f>AI10/AP10</f>
        <v>6.25E-2</v>
      </c>
      <c r="Z10" s="33">
        <f>AJ10/AP10</f>
        <v>0.1875</v>
      </c>
      <c r="AA10" s="33">
        <f>AK10/AP10</f>
        <v>0.1875</v>
      </c>
      <c r="AB10" s="33">
        <f>AL10/AP10</f>
        <v>0.3125</v>
      </c>
      <c r="AC10" s="33">
        <f>AM10/AP10</f>
        <v>0.25</v>
      </c>
      <c r="AD10" s="33">
        <f>AN10/AO10</f>
        <v>0</v>
      </c>
      <c r="AE10" s="34">
        <f>AC10+AB10</f>
        <v>0.5625</v>
      </c>
      <c r="AF10" s="33">
        <f>SUM(Y10:AD10)</f>
        <v>1</v>
      </c>
      <c r="AG10" s="33">
        <f>SUM(Y10:AC10)</f>
        <v>1</v>
      </c>
      <c r="AH10" s="1"/>
      <c r="AI10" s="20">
        <f>COUNTIF(H10:W10,1)</f>
        <v>1</v>
      </c>
      <c r="AJ10" s="20">
        <f>COUNTIF(H10:W10,2)</f>
        <v>3</v>
      </c>
      <c r="AK10" s="20">
        <f>COUNTIF(H10:W10,3)</f>
        <v>3</v>
      </c>
      <c r="AL10" s="20">
        <f>COUNTIF(H10:W10,4)</f>
        <v>5</v>
      </c>
      <c r="AM10" s="20">
        <f>COUNTIF(H10:W10,5)</f>
        <v>4</v>
      </c>
      <c r="AN10" s="20">
        <f>COUNTIF(H10:W10,"=x")</f>
        <v>0</v>
      </c>
      <c r="AO10" s="35">
        <f>SUM(AI10:AN10)</f>
        <v>16</v>
      </c>
      <c r="AP10" s="20">
        <f>SUM(AI10:AM10)</f>
        <v>16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s="2" customFormat="1" x14ac:dyDescent="0.2">
      <c r="A11" s="13">
        <v>2</v>
      </c>
      <c r="B11" s="28" t="s">
        <v>22</v>
      </c>
      <c r="C11" s="29">
        <f>AVERAGE(H11:W11)</f>
        <v>4.25</v>
      </c>
      <c r="D11" s="30">
        <f>SUM(AB11:AC11)</f>
        <v>0.9375</v>
      </c>
      <c r="E11" s="29">
        <v>4.2300000000000004</v>
      </c>
      <c r="F11" s="31">
        <f>STDEVP(H11:W11)</f>
        <v>0.75</v>
      </c>
      <c r="G11" s="13">
        <f>SUM(AI11:AM11)</f>
        <v>16</v>
      </c>
      <c r="H11" s="32">
        <v>5</v>
      </c>
      <c r="I11" s="32">
        <v>5</v>
      </c>
      <c r="J11" s="32">
        <v>5</v>
      </c>
      <c r="K11" s="32">
        <v>4</v>
      </c>
      <c r="L11" s="32">
        <v>5</v>
      </c>
      <c r="M11" s="32">
        <v>5</v>
      </c>
      <c r="N11" s="32">
        <v>4</v>
      </c>
      <c r="O11" s="32">
        <v>4</v>
      </c>
      <c r="P11" s="32">
        <v>4</v>
      </c>
      <c r="Q11" s="32">
        <v>4</v>
      </c>
      <c r="R11" s="32">
        <v>4</v>
      </c>
      <c r="S11" s="32">
        <v>4</v>
      </c>
      <c r="T11" s="32">
        <v>4</v>
      </c>
      <c r="U11" s="32">
        <v>2</v>
      </c>
      <c r="V11" s="32">
        <v>5</v>
      </c>
      <c r="W11" s="32">
        <v>4</v>
      </c>
      <c r="X11" s="1"/>
      <c r="Y11" s="33">
        <f>AI11/AP11</f>
        <v>0</v>
      </c>
      <c r="Z11" s="33">
        <f>AJ11/AP11</f>
        <v>6.25E-2</v>
      </c>
      <c r="AA11" s="33">
        <f>AK11/AP11</f>
        <v>0</v>
      </c>
      <c r="AB11" s="33">
        <f>AL11/AP11</f>
        <v>0.5625</v>
      </c>
      <c r="AC11" s="33">
        <f>AM11/AP11</f>
        <v>0.375</v>
      </c>
      <c r="AD11" s="33">
        <f>AN11/AO11</f>
        <v>0</v>
      </c>
      <c r="AE11" s="34">
        <f>AC11+AB11</f>
        <v>0.9375</v>
      </c>
      <c r="AF11" s="33">
        <f>SUM(Y11:AD11)</f>
        <v>1</v>
      </c>
      <c r="AG11" s="33">
        <f>SUM(Y11:AC11)</f>
        <v>1</v>
      </c>
      <c r="AH11" s="1"/>
      <c r="AI11" s="20">
        <f>COUNTIF(H11:W11,1)</f>
        <v>0</v>
      </c>
      <c r="AJ11" s="20">
        <f>COUNTIF(H11:W11,2)</f>
        <v>1</v>
      </c>
      <c r="AK11" s="20">
        <f>COUNTIF(H11:W11,3)</f>
        <v>0</v>
      </c>
      <c r="AL11" s="20">
        <f>COUNTIF(H11:W11,4)</f>
        <v>9</v>
      </c>
      <c r="AM11" s="20">
        <f>COUNTIF(H11:W11,5)</f>
        <v>6</v>
      </c>
      <c r="AN11" s="20">
        <f>COUNTIF(H11:W11,"=x")</f>
        <v>0</v>
      </c>
      <c r="AO11" s="35">
        <f>SUM(AI11:AN11)</f>
        <v>16</v>
      </c>
      <c r="AP11" s="20">
        <f>SUM(AI11:AM11)</f>
        <v>16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s="2" customFormat="1" x14ac:dyDescent="0.2">
      <c r="A12" s="13">
        <v>3</v>
      </c>
      <c r="B12" s="28" t="s">
        <v>24</v>
      </c>
      <c r="C12" s="29">
        <f>AVERAGE(H12:W12)</f>
        <v>4.3125</v>
      </c>
      <c r="D12" s="30">
        <f>SUM(AB12:AC12)</f>
        <v>1</v>
      </c>
      <c r="E12" s="29">
        <v>4.34</v>
      </c>
      <c r="F12" s="31">
        <f>STDEVP(H12:W12)</f>
        <v>0.46351240544347894</v>
      </c>
      <c r="G12" s="13">
        <f>SUM(AI12:AM12)</f>
        <v>16</v>
      </c>
      <c r="H12" s="32">
        <v>5</v>
      </c>
      <c r="I12" s="32">
        <v>4</v>
      </c>
      <c r="J12" s="32">
        <v>5</v>
      </c>
      <c r="K12" s="32">
        <v>4</v>
      </c>
      <c r="L12" s="32">
        <v>5</v>
      </c>
      <c r="M12" s="32">
        <v>4</v>
      </c>
      <c r="N12" s="32">
        <v>4</v>
      </c>
      <c r="O12" s="32">
        <v>4</v>
      </c>
      <c r="P12" s="32">
        <v>4</v>
      </c>
      <c r="Q12" s="32">
        <v>5</v>
      </c>
      <c r="R12" s="32">
        <v>4</v>
      </c>
      <c r="S12" s="32">
        <v>4</v>
      </c>
      <c r="T12" s="32">
        <v>4</v>
      </c>
      <c r="U12" s="32">
        <v>4</v>
      </c>
      <c r="V12" s="32">
        <v>5</v>
      </c>
      <c r="W12" s="32">
        <v>4</v>
      </c>
      <c r="X12" s="1"/>
      <c r="Y12" s="33">
        <f>AI12/AP12</f>
        <v>0</v>
      </c>
      <c r="Z12" s="33">
        <f>AJ12/AP12</f>
        <v>0</v>
      </c>
      <c r="AA12" s="33">
        <f>AK12/AP12</f>
        <v>0</v>
      </c>
      <c r="AB12" s="33">
        <f>AL12/AP12</f>
        <v>0.6875</v>
      </c>
      <c r="AC12" s="33">
        <f>AM12/AP12</f>
        <v>0.3125</v>
      </c>
      <c r="AD12" s="33">
        <f>AN12/AO12</f>
        <v>0</v>
      </c>
      <c r="AE12" s="34">
        <f>AC12+AB12</f>
        <v>1</v>
      </c>
      <c r="AF12" s="33">
        <f>SUM(Y12:AD12)</f>
        <v>1</v>
      </c>
      <c r="AG12" s="33">
        <f>SUM(Y12:AC12)</f>
        <v>1</v>
      </c>
      <c r="AH12" s="1"/>
      <c r="AI12" s="20">
        <f>COUNTIF(H12:W12,1)</f>
        <v>0</v>
      </c>
      <c r="AJ12" s="20">
        <f>COUNTIF(H12:W12,2)</f>
        <v>0</v>
      </c>
      <c r="AK12" s="20">
        <f>COUNTIF(H12:W12,3)</f>
        <v>0</v>
      </c>
      <c r="AL12" s="20">
        <f>COUNTIF(H12:W12,4)</f>
        <v>11</v>
      </c>
      <c r="AM12" s="20">
        <f>COUNTIF(H12:W12,5)</f>
        <v>5</v>
      </c>
      <c r="AN12" s="20">
        <f>COUNTIF(H12:W12,"=x")</f>
        <v>0</v>
      </c>
      <c r="AO12" s="35">
        <f>SUM(AI12:AN12)</f>
        <v>16</v>
      </c>
      <c r="AP12" s="20">
        <f>SUM(AI12:AM12)</f>
        <v>16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s="2" customFormat="1" x14ac:dyDescent="0.2">
      <c r="A13" s="13">
        <v>4</v>
      </c>
      <c r="B13" s="28" t="s">
        <v>26</v>
      </c>
      <c r="C13" s="29">
        <f>AVERAGE(H13:W13)</f>
        <v>3.875</v>
      </c>
      <c r="D13" s="30">
        <f>SUM(AB13:AC13)</f>
        <v>0.875</v>
      </c>
      <c r="E13" s="29">
        <v>4.16</v>
      </c>
      <c r="F13" s="31">
        <f>STDEVP(H13:W13)</f>
        <v>1.165922381636102</v>
      </c>
      <c r="G13" s="13">
        <f>SUM(AI13:AM13)</f>
        <v>16</v>
      </c>
      <c r="H13" s="32">
        <v>5</v>
      </c>
      <c r="I13" s="32">
        <v>4</v>
      </c>
      <c r="J13" s="32">
        <v>5</v>
      </c>
      <c r="K13" s="32">
        <v>4</v>
      </c>
      <c r="L13" s="32">
        <v>5</v>
      </c>
      <c r="M13" s="32">
        <v>4</v>
      </c>
      <c r="N13" s="32">
        <v>4</v>
      </c>
      <c r="O13" s="32">
        <v>4</v>
      </c>
      <c r="P13" s="32">
        <v>4</v>
      </c>
      <c r="Q13" s="32">
        <v>4</v>
      </c>
      <c r="R13" s="32">
        <v>4</v>
      </c>
      <c r="S13" s="32">
        <v>1</v>
      </c>
      <c r="T13" s="32">
        <v>1</v>
      </c>
      <c r="U13" s="32">
        <v>4</v>
      </c>
      <c r="V13" s="32">
        <v>5</v>
      </c>
      <c r="W13" s="32">
        <v>4</v>
      </c>
      <c r="X13" s="1"/>
      <c r="Y13" s="33">
        <f>AI13/AP13</f>
        <v>0.125</v>
      </c>
      <c r="Z13" s="33">
        <f>AJ13/AP13</f>
        <v>0</v>
      </c>
      <c r="AA13" s="33">
        <f>AK13/AP13</f>
        <v>0</v>
      </c>
      <c r="AB13" s="33">
        <f>AL13/AP13</f>
        <v>0.625</v>
      </c>
      <c r="AC13" s="33">
        <f>AM13/AP13</f>
        <v>0.25</v>
      </c>
      <c r="AD13" s="33">
        <f>AN13/AO13</f>
        <v>0</v>
      </c>
      <c r="AE13" s="34">
        <f>AC13+AB13</f>
        <v>0.875</v>
      </c>
      <c r="AF13" s="33">
        <f>SUM(Y13:AD13)</f>
        <v>1</v>
      </c>
      <c r="AG13" s="33">
        <f>SUM(Y13:AC13)</f>
        <v>1</v>
      </c>
      <c r="AH13" s="1"/>
      <c r="AI13" s="20">
        <f>COUNTIF(H13:W13,1)</f>
        <v>2</v>
      </c>
      <c r="AJ13" s="20">
        <f>COUNTIF(H13:W13,2)</f>
        <v>0</v>
      </c>
      <c r="AK13" s="20">
        <f>COUNTIF(H13:W13,3)</f>
        <v>0</v>
      </c>
      <c r="AL13" s="20">
        <f>COUNTIF(H13:W13,4)</f>
        <v>10</v>
      </c>
      <c r="AM13" s="20">
        <f>COUNTIF(H13:W13,5)</f>
        <v>4</v>
      </c>
      <c r="AN13" s="20">
        <f>COUNTIF(H13:W13,"=x")</f>
        <v>0</v>
      </c>
      <c r="AO13" s="35">
        <f>SUM(AI13:AN13)</f>
        <v>16</v>
      </c>
      <c r="AP13" s="20">
        <f>SUM(AI13:AM13)</f>
        <v>16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2" customFormat="1" x14ac:dyDescent="0.2">
      <c r="A14" s="13">
        <v>5</v>
      </c>
      <c r="B14" s="28" t="s">
        <v>28</v>
      </c>
      <c r="C14" s="29">
        <f>AVERAGE(H14:W14)</f>
        <v>3.5714285714285716</v>
      </c>
      <c r="D14" s="30">
        <f>SUM(AB14:AC14)</f>
        <v>0.5714285714285714</v>
      </c>
      <c r="E14" s="29">
        <v>3.96</v>
      </c>
      <c r="F14" s="31">
        <f>STDEVP(H14:W14)</f>
        <v>1.2936264483053452</v>
      </c>
      <c r="G14" s="13">
        <f>SUM(AI14:AM14)</f>
        <v>14</v>
      </c>
      <c r="H14" s="32">
        <v>4</v>
      </c>
      <c r="I14" s="32">
        <v>3</v>
      </c>
      <c r="J14" s="32">
        <v>5</v>
      </c>
      <c r="K14" s="32">
        <v>4</v>
      </c>
      <c r="L14" s="32">
        <v>5</v>
      </c>
      <c r="M14" s="32">
        <v>3</v>
      </c>
      <c r="N14" s="32" t="s">
        <v>30</v>
      </c>
      <c r="O14" s="32" t="s">
        <v>30</v>
      </c>
      <c r="P14" s="32">
        <v>4</v>
      </c>
      <c r="Q14" s="32">
        <v>3</v>
      </c>
      <c r="R14" s="32">
        <v>3</v>
      </c>
      <c r="S14" s="32">
        <v>1</v>
      </c>
      <c r="T14" s="32">
        <v>1</v>
      </c>
      <c r="U14" s="32">
        <v>5</v>
      </c>
      <c r="V14" s="32">
        <v>5</v>
      </c>
      <c r="W14" s="32">
        <v>4</v>
      </c>
      <c r="X14" s="1"/>
      <c r="Y14" s="33">
        <f>AI14/AP14</f>
        <v>0.14285714285714285</v>
      </c>
      <c r="Z14" s="33">
        <f>AJ14/AP14</f>
        <v>0</v>
      </c>
      <c r="AA14" s="33">
        <f>AK14/AP14</f>
        <v>0.2857142857142857</v>
      </c>
      <c r="AB14" s="33">
        <f>AL14/AP14</f>
        <v>0.2857142857142857</v>
      </c>
      <c r="AC14" s="33">
        <f>AM14/AP14</f>
        <v>0.2857142857142857</v>
      </c>
      <c r="AD14" s="33">
        <f>AN14/AO14</f>
        <v>0.125</v>
      </c>
      <c r="AE14" s="34">
        <f>AC14+AB14</f>
        <v>0.5714285714285714</v>
      </c>
      <c r="AF14" s="33">
        <f>SUM(Y14:AD14)</f>
        <v>1.125</v>
      </c>
      <c r="AG14" s="33">
        <f>SUM(Y14:AC14)</f>
        <v>0.99999999999999989</v>
      </c>
      <c r="AH14" s="1"/>
      <c r="AI14" s="20">
        <f>COUNTIF(H14:W14,1)</f>
        <v>2</v>
      </c>
      <c r="AJ14" s="20">
        <f>COUNTIF(H14:W14,2)</f>
        <v>0</v>
      </c>
      <c r="AK14" s="20">
        <f>COUNTIF(H14:W14,3)</f>
        <v>4</v>
      </c>
      <c r="AL14" s="20">
        <f>COUNTIF(H14:W14,4)</f>
        <v>4</v>
      </c>
      <c r="AM14" s="20">
        <f>COUNTIF(H14:W14,5)</f>
        <v>4</v>
      </c>
      <c r="AN14" s="20">
        <f>COUNTIF(H14:W14,"=x")</f>
        <v>2</v>
      </c>
      <c r="AO14" s="35">
        <f>SUM(AI14:AN14)</f>
        <v>16</v>
      </c>
      <c r="AP14" s="20">
        <f>SUM(AI14:AM14)</f>
        <v>14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s="2" customFormat="1" x14ac:dyDescent="0.2">
      <c r="A15" s="13">
        <v>6</v>
      </c>
      <c r="B15" s="28" t="s">
        <v>31</v>
      </c>
      <c r="C15" s="29">
        <f>AVERAGE(H15:W15)</f>
        <v>4.375</v>
      </c>
      <c r="D15" s="30">
        <f>SUM(AB15:AC15)</f>
        <v>1</v>
      </c>
      <c r="E15" s="29">
        <v>4.3499999999999996</v>
      </c>
      <c r="F15" s="31">
        <f>STDEVP(H15:W15)</f>
        <v>0.48412291827592713</v>
      </c>
      <c r="G15" s="13">
        <f>SUM(AI15:AM15)</f>
        <v>16</v>
      </c>
      <c r="H15" s="32">
        <v>4</v>
      </c>
      <c r="I15" s="32">
        <v>4</v>
      </c>
      <c r="J15" s="32">
        <v>5</v>
      </c>
      <c r="K15" s="32">
        <v>4</v>
      </c>
      <c r="L15" s="32">
        <v>5</v>
      </c>
      <c r="M15" s="32">
        <v>4</v>
      </c>
      <c r="N15" s="32">
        <v>4</v>
      </c>
      <c r="O15" s="32">
        <v>4</v>
      </c>
      <c r="P15" s="32">
        <v>4</v>
      </c>
      <c r="Q15" s="32">
        <v>5</v>
      </c>
      <c r="R15" s="32">
        <v>5</v>
      </c>
      <c r="S15" s="32">
        <v>4</v>
      </c>
      <c r="T15" s="32">
        <v>4</v>
      </c>
      <c r="U15" s="32">
        <v>4</v>
      </c>
      <c r="V15" s="32">
        <v>5</v>
      </c>
      <c r="W15" s="32">
        <v>5</v>
      </c>
      <c r="X15" s="1"/>
      <c r="Y15" s="33">
        <f>AI15/AP15</f>
        <v>0</v>
      </c>
      <c r="Z15" s="33">
        <f>AJ15/AP15</f>
        <v>0</v>
      </c>
      <c r="AA15" s="33">
        <f>AK15/AP15</f>
        <v>0</v>
      </c>
      <c r="AB15" s="33">
        <f>AL15/AP15</f>
        <v>0.625</v>
      </c>
      <c r="AC15" s="33">
        <f>AM15/AP15</f>
        <v>0.375</v>
      </c>
      <c r="AD15" s="33">
        <f>AN15/AO15</f>
        <v>0</v>
      </c>
      <c r="AE15" s="34">
        <f>AC15+AB15</f>
        <v>1</v>
      </c>
      <c r="AF15" s="33">
        <f>SUM(Y15:AD15)</f>
        <v>1</v>
      </c>
      <c r="AG15" s="33">
        <f>SUM(Y15:AC15)</f>
        <v>1</v>
      </c>
      <c r="AH15" s="1"/>
      <c r="AI15" s="20">
        <f>COUNTIF(H15:W15,1)</f>
        <v>0</v>
      </c>
      <c r="AJ15" s="20">
        <f>COUNTIF(H15:W15,2)</f>
        <v>0</v>
      </c>
      <c r="AK15" s="20">
        <f>COUNTIF(H15:W15,3)</f>
        <v>0</v>
      </c>
      <c r="AL15" s="20">
        <f>COUNTIF(H15:W15,4)</f>
        <v>10</v>
      </c>
      <c r="AM15" s="20">
        <f>COUNTIF(H15:W15,5)</f>
        <v>6</v>
      </c>
      <c r="AN15" s="20">
        <f>COUNTIF(H15:W15,"=x")</f>
        <v>0</v>
      </c>
      <c r="AO15" s="35">
        <f>SUM(AI15:AN15)</f>
        <v>16</v>
      </c>
      <c r="AP15" s="20">
        <f>SUM(AI15:AM15)</f>
        <v>16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s="2" customFormat="1" x14ac:dyDescent="0.2">
      <c r="A16" s="13">
        <v>7</v>
      </c>
      <c r="B16" s="28" t="s">
        <v>33</v>
      </c>
      <c r="C16" s="29">
        <f>AVERAGE(H16:W16)</f>
        <v>4.625</v>
      </c>
      <c r="D16" s="30">
        <f>SUM(AB16:AC16)</f>
        <v>1</v>
      </c>
      <c r="E16" s="29">
        <v>4.4800000000000004</v>
      </c>
      <c r="F16" s="31">
        <f>STDEVP(H16:W16)</f>
        <v>0.48412291827592713</v>
      </c>
      <c r="G16" s="13">
        <f>SUM(AI16:AM16)</f>
        <v>16</v>
      </c>
      <c r="H16" s="32">
        <v>5</v>
      </c>
      <c r="I16" s="32">
        <v>5</v>
      </c>
      <c r="J16" s="32">
        <v>5</v>
      </c>
      <c r="K16" s="32">
        <v>4</v>
      </c>
      <c r="L16" s="32">
        <v>5</v>
      </c>
      <c r="M16" s="32">
        <v>5</v>
      </c>
      <c r="N16" s="32">
        <v>4</v>
      </c>
      <c r="O16" s="32">
        <v>4</v>
      </c>
      <c r="P16" s="32">
        <v>5</v>
      </c>
      <c r="Q16" s="32">
        <v>5</v>
      </c>
      <c r="R16" s="32">
        <v>5</v>
      </c>
      <c r="S16" s="32">
        <v>4</v>
      </c>
      <c r="T16" s="32">
        <v>5</v>
      </c>
      <c r="U16" s="32">
        <v>4</v>
      </c>
      <c r="V16" s="32">
        <v>5</v>
      </c>
      <c r="W16" s="32">
        <v>4</v>
      </c>
      <c r="X16" s="1"/>
      <c r="Y16" s="33">
        <f>AI16/AP16</f>
        <v>0</v>
      </c>
      <c r="Z16" s="33">
        <f>AJ16/AP16</f>
        <v>0</v>
      </c>
      <c r="AA16" s="33">
        <f>AK16/AP16</f>
        <v>0</v>
      </c>
      <c r="AB16" s="33">
        <f>AL16/AP16</f>
        <v>0.375</v>
      </c>
      <c r="AC16" s="33">
        <f>AM16/AP16</f>
        <v>0.625</v>
      </c>
      <c r="AD16" s="33">
        <f>AN16/AO16</f>
        <v>0</v>
      </c>
      <c r="AE16" s="34">
        <f>AC16+AB16</f>
        <v>1</v>
      </c>
      <c r="AF16" s="33">
        <f>SUM(Y16:AD16)</f>
        <v>1</v>
      </c>
      <c r="AG16" s="33">
        <f>SUM(Y16:AC16)</f>
        <v>1</v>
      </c>
      <c r="AH16" s="1"/>
      <c r="AI16" s="20">
        <f>COUNTIF(H16:W16,1)</f>
        <v>0</v>
      </c>
      <c r="AJ16" s="20">
        <f>COUNTIF(H16:W16,2)</f>
        <v>0</v>
      </c>
      <c r="AK16" s="20">
        <f>COUNTIF(H16:W16,3)</f>
        <v>0</v>
      </c>
      <c r="AL16" s="20">
        <f>COUNTIF(H16:W16,4)</f>
        <v>6</v>
      </c>
      <c r="AM16" s="20">
        <f>COUNTIF(H16:W16,5)</f>
        <v>10</v>
      </c>
      <c r="AN16" s="20">
        <f>COUNTIF(H16:W16,"=x")</f>
        <v>0</v>
      </c>
      <c r="AO16" s="35">
        <f>SUM(AI16:AN16)</f>
        <v>16</v>
      </c>
      <c r="AP16" s="20">
        <f>SUM(AI16:AM16)</f>
        <v>16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s="2" customFormat="1" x14ac:dyDescent="0.2">
      <c r="A17" s="13">
        <v>8</v>
      </c>
      <c r="B17" s="28" t="s">
        <v>35</v>
      </c>
      <c r="C17" s="29">
        <f>AVERAGE(H17:W17)</f>
        <v>4.5625</v>
      </c>
      <c r="D17" s="30">
        <f>SUM(AB17:AC17)</f>
        <v>1</v>
      </c>
      <c r="E17" s="29">
        <v>4.3499999999999996</v>
      </c>
      <c r="F17" s="31">
        <f>STDEVP(H17:W17)</f>
        <v>0.49607837082461076</v>
      </c>
      <c r="G17" s="13">
        <f>SUM(AI17:AM17)</f>
        <v>16</v>
      </c>
      <c r="H17" s="32">
        <v>5</v>
      </c>
      <c r="I17" s="32">
        <v>5</v>
      </c>
      <c r="J17" s="32">
        <v>5</v>
      </c>
      <c r="K17" s="32">
        <v>4</v>
      </c>
      <c r="L17" s="32">
        <v>5</v>
      </c>
      <c r="M17" s="32">
        <v>5</v>
      </c>
      <c r="N17" s="32">
        <v>4</v>
      </c>
      <c r="O17" s="32">
        <v>4</v>
      </c>
      <c r="P17" s="32">
        <v>4</v>
      </c>
      <c r="Q17" s="32">
        <v>4</v>
      </c>
      <c r="R17" s="32">
        <v>5</v>
      </c>
      <c r="S17" s="32">
        <v>4</v>
      </c>
      <c r="T17" s="32">
        <v>5</v>
      </c>
      <c r="U17" s="32">
        <v>5</v>
      </c>
      <c r="V17" s="32">
        <v>5</v>
      </c>
      <c r="W17" s="32">
        <v>4</v>
      </c>
      <c r="X17" s="1"/>
      <c r="Y17" s="33">
        <f>AI17/AP17</f>
        <v>0</v>
      </c>
      <c r="Z17" s="33">
        <f>AJ17/AP17</f>
        <v>0</v>
      </c>
      <c r="AA17" s="33">
        <f>AK17/AP17</f>
        <v>0</v>
      </c>
      <c r="AB17" s="33">
        <f>AL17/AP17</f>
        <v>0.4375</v>
      </c>
      <c r="AC17" s="33">
        <f>AM17/AP17</f>
        <v>0.5625</v>
      </c>
      <c r="AD17" s="33">
        <f>AN17/AO17</f>
        <v>0</v>
      </c>
      <c r="AE17" s="34">
        <f>AC17+AB17</f>
        <v>1</v>
      </c>
      <c r="AF17" s="33">
        <f>SUM(Y17:AD17)</f>
        <v>1</v>
      </c>
      <c r="AG17" s="33">
        <f>SUM(Y17:AC17)</f>
        <v>1</v>
      </c>
      <c r="AH17" s="1"/>
      <c r="AI17" s="20">
        <f>COUNTIF(H17:W17,1)</f>
        <v>0</v>
      </c>
      <c r="AJ17" s="20">
        <f>COUNTIF(H17:W17,2)</f>
        <v>0</v>
      </c>
      <c r="AK17" s="20">
        <f>COUNTIF(H17:W17,3)</f>
        <v>0</v>
      </c>
      <c r="AL17" s="20">
        <f>COUNTIF(H17:W17,4)</f>
        <v>7</v>
      </c>
      <c r="AM17" s="20">
        <f>COUNTIF(H17:W17,5)</f>
        <v>9</v>
      </c>
      <c r="AN17" s="20">
        <f>COUNTIF(H17:W17,"=x")</f>
        <v>0</v>
      </c>
      <c r="AO17" s="35">
        <f>SUM(AI17:AN17)</f>
        <v>16</v>
      </c>
      <c r="AP17" s="20">
        <f>SUM(AI17:AM17)</f>
        <v>16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s="2" customFormat="1" x14ac:dyDescent="0.2">
      <c r="A18" s="13">
        <v>9</v>
      </c>
      <c r="B18" s="28" t="s">
        <v>37</v>
      </c>
      <c r="C18" s="29">
        <f>AVERAGE(H18:W18)</f>
        <v>4.3125</v>
      </c>
      <c r="D18" s="30">
        <f>SUM(AB18:AC18)</f>
        <v>1</v>
      </c>
      <c r="E18" s="29">
        <v>4.4000000000000004</v>
      </c>
      <c r="F18" s="31">
        <f>STDEVP(H18:W18)</f>
        <v>0.46351240544347894</v>
      </c>
      <c r="G18" s="13">
        <f>SUM(AI18:AM18)</f>
        <v>16</v>
      </c>
      <c r="H18" s="32">
        <v>4</v>
      </c>
      <c r="I18" s="32">
        <v>4</v>
      </c>
      <c r="J18" s="32">
        <v>5</v>
      </c>
      <c r="K18" s="32">
        <v>4</v>
      </c>
      <c r="L18" s="32">
        <v>5</v>
      </c>
      <c r="M18" s="32">
        <v>5</v>
      </c>
      <c r="N18" s="32">
        <v>4</v>
      </c>
      <c r="O18" s="32">
        <v>4</v>
      </c>
      <c r="P18" s="32">
        <v>4</v>
      </c>
      <c r="Q18" s="32">
        <v>4</v>
      </c>
      <c r="R18" s="32">
        <v>5</v>
      </c>
      <c r="S18" s="32">
        <v>4</v>
      </c>
      <c r="T18" s="32">
        <v>4</v>
      </c>
      <c r="U18" s="32">
        <v>4</v>
      </c>
      <c r="V18" s="32">
        <v>5</v>
      </c>
      <c r="W18" s="32">
        <v>4</v>
      </c>
      <c r="X18" s="1"/>
      <c r="Y18" s="33">
        <f>AI18/AP18</f>
        <v>0</v>
      </c>
      <c r="Z18" s="33">
        <f>AJ18/AP18</f>
        <v>0</v>
      </c>
      <c r="AA18" s="33">
        <f>AK18/AP18</f>
        <v>0</v>
      </c>
      <c r="AB18" s="33">
        <f>AL18/AP18</f>
        <v>0.6875</v>
      </c>
      <c r="AC18" s="33">
        <f>AM18/AP18</f>
        <v>0.3125</v>
      </c>
      <c r="AD18" s="33">
        <f>AN18/AO18</f>
        <v>0</v>
      </c>
      <c r="AE18" s="34">
        <f>AC18+AB18</f>
        <v>1</v>
      </c>
      <c r="AF18" s="33">
        <f>SUM(Y18:AD18)</f>
        <v>1</v>
      </c>
      <c r="AG18" s="33">
        <f>SUM(Y18:AC18)</f>
        <v>1</v>
      </c>
      <c r="AH18" s="1"/>
      <c r="AI18" s="20">
        <f>COUNTIF(H18:W18,1)</f>
        <v>0</v>
      </c>
      <c r="AJ18" s="20">
        <f>COUNTIF(H18:W18,2)</f>
        <v>0</v>
      </c>
      <c r="AK18" s="20">
        <f>COUNTIF(H18:W18,3)</f>
        <v>0</v>
      </c>
      <c r="AL18" s="20">
        <f>COUNTIF(H18:W18,4)</f>
        <v>11</v>
      </c>
      <c r="AM18" s="20">
        <f>COUNTIF(H18:W18,5)</f>
        <v>5</v>
      </c>
      <c r="AN18" s="20">
        <f>COUNTIF(H18:W18,"=x")</f>
        <v>0</v>
      </c>
      <c r="AO18" s="35">
        <f>SUM(AI18:AN18)</f>
        <v>16</v>
      </c>
      <c r="AP18" s="20">
        <f>SUM(AI18:AM18)</f>
        <v>16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s="2" customFormat="1" x14ac:dyDescent="0.2">
      <c r="A19" s="13">
        <v>10</v>
      </c>
      <c r="B19" s="28" t="s">
        <v>39</v>
      </c>
      <c r="C19" s="29">
        <f>AVERAGE(H19:W19)</f>
        <v>4.25</v>
      </c>
      <c r="D19" s="30">
        <f>SUM(AB19:AC19)</f>
        <v>0.875</v>
      </c>
      <c r="E19" s="29">
        <v>4.45</v>
      </c>
      <c r="F19" s="31">
        <f>STDEVP(H19:W19)</f>
        <v>0.66143782776614768</v>
      </c>
      <c r="G19" s="13">
        <f>SUM(AI19:AM19)</f>
        <v>16</v>
      </c>
      <c r="H19" s="32">
        <v>5</v>
      </c>
      <c r="I19" s="32">
        <v>4</v>
      </c>
      <c r="J19" s="32">
        <v>5</v>
      </c>
      <c r="K19" s="32">
        <v>3</v>
      </c>
      <c r="L19" s="32">
        <v>5</v>
      </c>
      <c r="M19" s="32">
        <v>4</v>
      </c>
      <c r="N19" s="32">
        <v>4</v>
      </c>
      <c r="O19" s="32">
        <v>4</v>
      </c>
      <c r="P19" s="32">
        <v>4</v>
      </c>
      <c r="Q19" s="32">
        <v>5</v>
      </c>
      <c r="R19" s="32">
        <v>5</v>
      </c>
      <c r="S19" s="32">
        <v>3</v>
      </c>
      <c r="T19" s="32">
        <v>4</v>
      </c>
      <c r="U19" s="32">
        <v>4</v>
      </c>
      <c r="V19" s="32">
        <v>5</v>
      </c>
      <c r="W19" s="32">
        <v>4</v>
      </c>
      <c r="X19" s="1"/>
      <c r="Y19" s="33">
        <f>AI19/AP19</f>
        <v>0</v>
      </c>
      <c r="Z19" s="33">
        <f>AJ19/AP19</f>
        <v>0</v>
      </c>
      <c r="AA19" s="33">
        <f>AK19/AP19</f>
        <v>0.125</v>
      </c>
      <c r="AB19" s="33">
        <f>AL19/AP19</f>
        <v>0.5</v>
      </c>
      <c r="AC19" s="33">
        <f>AM19/AP19</f>
        <v>0.375</v>
      </c>
      <c r="AD19" s="33">
        <f>AN19/AO19</f>
        <v>0</v>
      </c>
      <c r="AE19" s="34">
        <f>AC19+AB19</f>
        <v>0.875</v>
      </c>
      <c r="AF19" s="33">
        <f>SUM(Y19:AD19)</f>
        <v>1</v>
      </c>
      <c r="AG19" s="33">
        <f>SUM(Y19:AC19)</f>
        <v>1</v>
      </c>
      <c r="AH19" s="1"/>
      <c r="AI19" s="20">
        <f>COUNTIF(H19:W19,1)</f>
        <v>0</v>
      </c>
      <c r="AJ19" s="20">
        <f>COUNTIF(H19:W19,2)</f>
        <v>0</v>
      </c>
      <c r="AK19" s="20">
        <f>COUNTIF(H19:W19,3)</f>
        <v>2</v>
      </c>
      <c r="AL19" s="20">
        <f>COUNTIF(H19:W19,4)</f>
        <v>8</v>
      </c>
      <c r="AM19" s="20">
        <f>COUNTIF(H19:W19,5)</f>
        <v>6</v>
      </c>
      <c r="AN19" s="20">
        <f>COUNTIF(H19:W19,"=x")</f>
        <v>0</v>
      </c>
      <c r="AO19" s="35">
        <f>SUM(AI19:AN19)</f>
        <v>16</v>
      </c>
      <c r="AP19" s="20">
        <f>SUM(AI19:AM19)</f>
        <v>16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s="2" customFormat="1" x14ac:dyDescent="0.2">
      <c r="A20" s="13">
        <v>11</v>
      </c>
      <c r="B20" s="28" t="s">
        <v>41</v>
      </c>
      <c r="C20" s="29">
        <f>AVERAGE(H20:W20)</f>
        <v>4.4375</v>
      </c>
      <c r="D20" s="30">
        <f>SUM(AB20:AC20)</f>
        <v>1</v>
      </c>
      <c r="E20" s="29">
        <v>4.54</v>
      </c>
      <c r="F20" s="31">
        <f>STDEVP(H20:W20)</f>
        <v>0.49607837082461076</v>
      </c>
      <c r="G20" s="13">
        <f>SUM(AI20:AM20)</f>
        <v>16</v>
      </c>
      <c r="H20" s="32">
        <v>5</v>
      </c>
      <c r="I20" s="32">
        <v>4</v>
      </c>
      <c r="J20" s="32">
        <v>5</v>
      </c>
      <c r="K20" s="32">
        <v>4</v>
      </c>
      <c r="L20" s="32">
        <v>5</v>
      </c>
      <c r="M20" s="32">
        <v>5</v>
      </c>
      <c r="N20" s="32">
        <v>4</v>
      </c>
      <c r="O20" s="32">
        <v>4</v>
      </c>
      <c r="P20" s="32">
        <v>4</v>
      </c>
      <c r="Q20" s="32">
        <v>5</v>
      </c>
      <c r="R20" s="32">
        <v>4</v>
      </c>
      <c r="S20" s="32">
        <v>4</v>
      </c>
      <c r="T20" s="32">
        <v>5</v>
      </c>
      <c r="U20" s="32">
        <v>4</v>
      </c>
      <c r="V20" s="32">
        <v>5</v>
      </c>
      <c r="W20" s="32">
        <v>4</v>
      </c>
      <c r="X20" s="1"/>
      <c r="Y20" s="33">
        <f>AI20/AP20</f>
        <v>0</v>
      </c>
      <c r="Z20" s="33">
        <f>AJ20/AP20</f>
        <v>0</v>
      </c>
      <c r="AA20" s="33">
        <f>AK20/AP20</f>
        <v>0</v>
      </c>
      <c r="AB20" s="33">
        <f>AL20/AP20</f>
        <v>0.5625</v>
      </c>
      <c r="AC20" s="33">
        <f>AM20/AP20</f>
        <v>0.4375</v>
      </c>
      <c r="AD20" s="33">
        <f>AN20/AO20</f>
        <v>0</v>
      </c>
      <c r="AE20" s="34">
        <f>AC20+AB20</f>
        <v>1</v>
      </c>
      <c r="AF20" s="33">
        <f>SUM(Y20:AD20)</f>
        <v>1</v>
      </c>
      <c r="AG20" s="33">
        <f>SUM(Y20:AC20)</f>
        <v>1</v>
      </c>
      <c r="AH20" s="1"/>
      <c r="AI20" s="20">
        <f>COUNTIF(H20:W20,1)</f>
        <v>0</v>
      </c>
      <c r="AJ20" s="20">
        <f>COUNTIF(H20:W20,2)</f>
        <v>0</v>
      </c>
      <c r="AK20" s="20">
        <f>COUNTIF(H20:W20,3)</f>
        <v>0</v>
      </c>
      <c r="AL20" s="20">
        <f>COUNTIF(H20:W20,4)</f>
        <v>9</v>
      </c>
      <c r="AM20" s="20">
        <f>COUNTIF(H20:W20,5)</f>
        <v>7</v>
      </c>
      <c r="AN20" s="20">
        <f>COUNTIF(H20:W20,"=x")</f>
        <v>0</v>
      </c>
      <c r="AO20" s="35">
        <f>SUM(AI20:AN20)</f>
        <v>16</v>
      </c>
      <c r="AP20" s="20">
        <f>SUM(AI20:AM20)</f>
        <v>16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s="2" customFormat="1" x14ac:dyDescent="0.2">
      <c r="A21" s="13">
        <v>12</v>
      </c>
      <c r="B21" s="28" t="s">
        <v>43</v>
      </c>
      <c r="C21" s="29">
        <f>AVERAGE(H21:W21)</f>
        <v>4.6875</v>
      </c>
      <c r="D21" s="30">
        <f>SUM(AB21:AC21)</f>
        <v>1</v>
      </c>
      <c r="E21" s="29">
        <v>4.47</v>
      </c>
      <c r="F21" s="31">
        <f>STDEVP(H21:W21)</f>
        <v>0.46351240544347894</v>
      </c>
      <c r="G21" s="13">
        <f>SUM(AI21:AM21)</f>
        <v>16</v>
      </c>
      <c r="H21" s="32">
        <v>5</v>
      </c>
      <c r="I21" s="32">
        <v>5</v>
      </c>
      <c r="J21" s="32">
        <v>5</v>
      </c>
      <c r="K21" s="32">
        <v>4</v>
      </c>
      <c r="L21" s="32">
        <v>5</v>
      </c>
      <c r="M21" s="32">
        <v>5</v>
      </c>
      <c r="N21" s="32">
        <v>4</v>
      </c>
      <c r="O21" s="32">
        <v>5</v>
      </c>
      <c r="P21" s="32">
        <v>4</v>
      </c>
      <c r="Q21" s="32">
        <v>4</v>
      </c>
      <c r="R21" s="32">
        <v>5</v>
      </c>
      <c r="S21" s="32">
        <v>5</v>
      </c>
      <c r="T21" s="32">
        <v>5</v>
      </c>
      <c r="U21" s="32">
        <v>4</v>
      </c>
      <c r="V21" s="32">
        <v>5</v>
      </c>
      <c r="W21" s="32">
        <v>5</v>
      </c>
      <c r="X21" s="1"/>
      <c r="Y21" s="33">
        <f>AI21/AP21</f>
        <v>0</v>
      </c>
      <c r="Z21" s="33">
        <f>AJ21/AP21</f>
        <v>0</v>
      </c>
      <c r="AA21" s="33">
        <f>AK21/AP21</f>
        <v>0</v>
      </c>
      <c r="AB21" s="33">
        <f>AL21/AP21</f>
        <v>0.3125</v>
      </c>
      <c r="AC21" s="33">
        <f>AM21/AP21</f>
        <v>0.6875</v>
      </c>
      <c r="AD21" s="33">
        <f>AN21/AO21</f>
        <v>0</v>
      </c>
      <c r="AE21" s="34">
        <f>AC21+AB21</f>
        <v>1</v>
      </c>
      <c r="AF21" s="33">
        <f>SUM(Y21:AD21)</f>
        <v>1</v>
      </c>
      <c r="AG21" s="33">
        <f>SUM(Y21:AC21)</f>
        <v>1</v>
      </c>
      <c r="AH21" s="1"/>
      <c r="AI21" s="20">
        <f>COUNTIF(H21:W21,1)</f>
        <v>0</v>
      </c>
      <c r="AJ21" s="20">
        <f>COUNTIF(H21:W21,2)</f>
        <v>0</v>
      </c>
      <c r="AK21" s="20">
        <f>COUNTIF(H21:W21,3)</f>
        <v>0</v>
      </c>
      <c r="AL21" s="20">
        <f>COUNTIF(H21:W21,4)</f>
        <v>5</v>
      </c>
      <c r="AM21" s="20">
        <f>COUNTIF(H21:W21,5)</f>
        <v>11</v>
      </c>
      <c r="AN21" s="20">
        <f>COUNTIF(H21:W21,"=x")</f>
        <v>0</v>
      </c>
      <c r="AO21" s="35">
        <f>SUM(AI21:AN21)</f>
        <v>16</v>
      </c>
      <c r="AP21" s="20">
        <f>SUM(AI21:AM21)</f>
        <v>16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s="2" customFormat="1" x14ac:dyDescent="0.2">
      <c r="A22" s="13">
        <v>13</v>
      </c>
      <c r="B22" s="28" t="s">
        <v>45</v>
      </c>
      <c r="C22" s="29">
        <f>AVERAGE(H22:W22)</f>
        <v>4.375</v>
      </c>
      <c r="D22" s="30">
        <f>SUM(AB22:AC22)</f>
        <v>0.75</v>
      </c>
      <c r="E22" s="29">
        <v>4.4800000000000004</v>
      </c>
      <c r="F22" s="31">
        <f>STDEVP(H22:W22)</f>
        <v>0.85695682505013049</v>
      </c>
      <c r="G22" s="13">
        <f>SUM(AI22:AM22)</f>
        <v>16</v>
      </c>
      <c r="H22" s="32">
        <v>5</v>
      </c>
      <c r="I22" s="32">
        <v>4</v>
      </c>
      <c r="J22" s="32">
        <v>5</v>
      </c>
      <c r="K22" s="32">
        <v>3</v>
      </c>
      <c r="L22" s="32">
        <v>5</v>
      </c>
      <c r="M22" s="32">
        <v>4</v>
      </c>
      <c r="N22" s="32">
        <v>3</v>
      </c>
      <c r="O22" s="32">
        <v>5</v>
      </c>
      <c r="P22" s="32">
        <v>3</v>
      </c>
      <c r="Q22" s="32">
        <v>5</v>
      </c>
      <c r="R22" s="32">
        <v>5</v>
      </c>
      <c r="S22" s="32">
        <v>5</v>
      </c>
      <c r="T22" s="32">
        <v>5</v>
      </c>
      <c r="U22" s="32">
        <v>3</v>
      </c>
      <c r="V22" s="32">
        <v>5</v>
      </c>
      <c r="W22" s="32">
        <v>5</v>
      </c>
      <c r="X22" s="1"/>
      <c r="Y22" s="33">
        <f>AI22/AP22</f>
        <v>0</v>
      </c>
      <c r="Z22" s="33">
        <f>AJ22/AP22</f>
        <v>0</v>
      </c>
      <c r="AA22" s="33">
        <f>AK22/AP22</f>
        <v>0.25</v>
      </c>
      <c r="AB22" s="33">
        <f>AL22/AP22</f>
        <v>0.125</v>
      </c>
      <c r="AC22" s="33">
        <f>AM22/AP22</f>
        <v>0.625</v>
      </c>
      <c r="AD22" s="33">
        <f>AN22/AO22</f>
        <v>0</v>
      </c>
      <c r="AE22" s="34">
        <f>AC22+AB22</f>
        <v>0.75</v>
      </c>
      <c r="AF22" s="33">
        <f>SUM(Y22:AD22)</f>
        <v>1</v>
      </c>
      <c r="AG22" s="33">
        <f>SUM(Y22:AC22)</f>
        <v>1</v>
      </c>
      <c r="AH22" s="1"/>
      <c r="AI22" s="20">
        <f>COUNTIF(H22:W22,1)</f>
        <v>0</v>
      </c>
      <c r="AJ22" s="20">
        <f>COUNTIF(H22:W22,2)</f>
        <v>0</v>
      </c>
      <c r="AK22" s="20">
        <f>COUNTIF(H22:W22,3)</f>
        <v>4</v>
      </c>
      <c r="AL22" s="20">
        <f>COUNTIF(H22:W22,4)</f>
        <v>2</v>
      </c>
      <c r="AM22" s="20">
        <f>COUNTIF(H22:W22,5)</f>
        <v>10</v>
      </c>
      <c r="AN22" s="20">
        <f>COUNTIF(H22:W22,"=x")</f>
        <v>0</v>
      </c>
      <c r="AO22" s="35">
        <f>SUM(AI22:AN22)</f>
        <v>16</v>
      </c>
      <c r="AP22" s="20">
        <f>SUM(AI22:AM22)</f>
        <v>16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s="2" customFormat="1" x14ac:dyDescent="0.2">
      <c r="A23" s="14">
        <v>14</v>
      </c>
      <c r="B23" s="16" t="s">
        <v>47</v>
      </c>
      <c r="C23" s="29">
        <f>AVERAGE(H23:W23)</f>
        <v>4.4375</v>
      </c>
      <c r="D23" s="30">
        <f>SUM(AB23:AC23)</f>
        <v>1</v>
      </c>
      <c r="E23" s="29">
        <v>4.5199999999999996</v>
      </c>
      <c r="F23" s="18">
        <f>STDEVP(H23:W23)</f>
        <v>0.49607837082461076</v>
      </c>
      <c r="G23" s="14">
        <f>SUM(AI23:AM23)</f>
        <v>16</v>
      </c>
      <c r="H23" s="32">
        <v>5</v>
      </c>
      <c r="I23" s="32">
        <v>5</v>
      </c>
      <c r="J23" s="32">
        <v>5</v>
      </c>
      <c r="K23" s="32">
        <v>4</v>
      </c>
      <c r="L23" s="32">
        <v>5</v>
      </c>
      <c r="M23" s="32">
        <v>5</v>
      </c>
      <c r="N23" s="32">
        <v>4</v>
      </c>
      <c r="O23" s="32">
        <v>4</v>
      </c>
      <c r="P23" s="32">
        <v>4</v>
      </c>
      <c r="Q23" s="32">
        <v>4</v>
      </c>
      <c r="R23" s="32">
        <v>5</v>
      </c>
      <c r="S23" s="32">
        <v>4</v>
      </c>
      <c r="T23" s="32">
        <v>4</v>
      </c>
      <c r="U23" s="32">
        <v>4</v>
      </c>
      <c r="V23" s="32">
        <v>5</v>
      </c>
      <c r="W23" s="32">
        <v>4</v>
      </c>
      <c r="X23" s="1"/>
      <c r="Y23" s="33">
        <f>AI23/AP23</f>
        <v>0</v>
      </c>
      <c r="Z23" s="33">
        <f>AJ23/AP23</f>
        <v>0</v>
      </c>
      <c r="AA23" s="33">
        <f>AK23/AP23</f>
        <v>0</v>
      </c>
      <c r="AB23" s="33">
        <f>AL23/AP23</f>
        <v>0.5625</v>
      </c>
      <c r="AC23" s="33">
        <f>AM23/AP23</f>
        <v>0.4375</v>
      </c>
      <c r="AD23" s="33">
        <f>AN23/AO23</f>
        <v>0</v>
      </c>
      <c r="AE23" s="34">
        <f>AC23+AB23</f>
        <v>1</v>
      </c>
      <c r="AF23" s="33">
        <f>SUM(Y23:AD23)</f>
        <v>1</v>
      </c>
      <c r="AG23" s="33">
        <f>SUM(Y23:AC23)</f>
        <v>1</v>
      </c>
      <c r="AH23" s="1"/>
      <c r="AI23" s="20">
        <f>COUNTIF(H23:W23,1)</f>
        <v>0</v>
      </c>
      <c r="AJ23" s="20">
        <f>COUNTIF(H23:W23,2)</f>
        <v>0</v>
      </c>
      <c r="AK23" s="20">
        <f>COUNTIF(H23:W23,3)</f>
        <v>0</v>
      </c>
      <c r="AL23" s="20">
        <f>COUNTIF(H23:W23,4)</f>
        <v>9</v>
      </c>
      <c r="AM23" s="20">
        <f>COUNTIF(H23:W23,5)</f>
        <v>7</v>
      </c>
      <c r="AN23" s="20">
        <f>COUNTIF(H23:W23,"=x")</f>
        <v>0</v>
      </c>
      <c r="AO23" s="35">
        <f>SUM(AI23:AN23)</f>
        <v>16</v>
      </c>
      <c r="AP23" s="20">
        <f>SUM(AI23:AM23)</f>
        <v>16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x14ac:dyDescent="0.2">
      <c r="B24" s="3" t="s">
        <v>94</v>
      </c>
      <c r="C24" s="37">
        <f>AVERAGE(C10:C23)</f>
        <v>4.2551020408163263</v>
      </c>
      <c r="D24" s="38">
        <f>AVERAGE(D10:D23)</f>
        <v>0.89795918367346939</v>
      </c>
      <c r="E24" s="37">
        <f>AVERAGE(E10:E23)</f>
        <v>4.3157142857142858</v>
      </c>
      <c r="H24" s="39">
        <f>AVERAGE(H10:H23)</f>
        <v>4.7142857142857144</v>
      </c>
      <c r="I24" s="39">
        <f>AVERAGE(I10:I23)</f>
        <v>4.1428571428571432</v>
      </c>
      <c r="J24" s="39">
        <f>AVERAGE(J10:J23)</f>
        <v>5</v>
      </c>
      <c r="K24" s="39">
        <f>AVERAGE(K10:K23)</f>
        <v>3.7857142857142856</v>
      </c>
      <c r="L24" s="39">
        <f>AVERAGE(L10:L23)</f>
        <v>5</v>
      </c>
      <c r="M24" s="39">
        <f>AVERAGE(M10:M23)</f>
        <v>4.2857142857142856</v>
      </c>
      <c r="N24" s="39">
        <f>AVERAGE(N10:N23)</f>
        <v>4</v>
      </c>
      <c r="O24" s="39">
        <f>AVERAGE(O10:O23)</f>
        <v>4.0769230769230766</v>
      </c>
      <c r="P24" s="39">
        <f>AVERAGE(P10:P23)</f>
        <v>4</v>
      </c>
      <c r="Q24" s="39">
        <f>AVERAGE(Q10:Q23)</f>
        <v>4.2142857142857144</v>
      </c>
      <c r="R24" s="39">
        <f>AVERAGE(R10:R23)</f>
        <v>4.5714285714285712</v>
      </c>
      <c r="S24" s="39">
        <f>AVERAGE(S10:S23)</f>
        <v>3.6428571428571428</v>
      </c>
      <c r="T24" s="39">
        <f>AVERAGE(T10:T23)</f>
        <v>3.9285714285714284</v>
      </c>
      <c r="U24" s="39">
        <f>AVERAGE(U10:U23)</f>
        <v>3.7142857142857144</v>
      </c>
      <c r="V24" s="39">
        <f>AVERAGE(V10:V23)</f>
        <v>4.9285714285714288</v>
      </c>
      <c r="W24" s="39">
        <f>AVERAGE(W10:W23)</f>
        <v>4.1428571428571432</v>
      </c>
      <c r="Y24" s="21">
        <f>AVERAGE(Y10:Y23)</f>
        <v>2.3596938775510203E-2</v>
      </c>
      <c r="Z24" s="21">
        <f>AVERAGE(Z10:Z23)</f>
        <v>1.7857142857142856E-2</v>
      </c>
      <c r="AA24" s="21">
        <f>AVERAGE(AA10:AA23)</f>
        <v>6.0586734693877549E-2</v>
      </c>
      <c r="AB24" s="21">
        <f>AVERAGE(AB10:AB23)</f>
        <v>0.47576530612244899</v>
      </c>
      <c r="AC24" s="21">
        <f>AVERAGE(AC10:AC23)</f>
        <v>0.42219387755102039</v>
      </c>
      <c r="AD24" s="21">
        <f>AVERAGE(AD10:AD23)</f>
        <v>8.9285714285714281E-3</v>
      </c>
      <c r="AE24" s="40">
        <f>AVERAGE(AE10:AE23)</f>
        <v>0.89795918367346939</v>
      </c>
      <c r="AF24" s="21">
        <f>AVERAGE(AF10:AF23)</f>
        <v>1.0089285714285714</v>
      </c>
      <c r="AG24" s="21">
        <f>AVERAGE(AG10:AG23)</f>
        <v>1</v>
      </c>
      <c r="AI24" s="14">
        <f>SUM(AI10:AI23)</f>
        <v>5</v>
      </c>
      <c r="AJ24" s="14">
        <f>SUM(AJ10:AJ23)</f>
        <v>4</v>
      </c>
      <c r="AK24" s="14">
        <f>SUM(AK10:AK23)</f>
        <v>13</v>
      </c>
      <c r="AL24" s="14">
        <f>SUM(AL10:AL23)</f>
        <v>106</v>
      </c>
      <c r="AM24" s="14">
        <f>SUM(AM10:AM23)</f>
        <v>94</v>
      </c>
      <c r="AN24" s="14">
        <f>SUM(AN10:AN23)</f>
        <v>2</v>
      </c>
      <c r="AO24" s="23">
        <f>SUM(AO10:AO23)</f>
        <v>224</v>
      </c>
      <c r="AP24" s="14">
        <f>SUM(AP10:AP23)</f>
        <v>222</v>
      </c>
    </row>
    <row r="26" spans="1:245" x14ac:dyDescent="0.2">
      <c r="B26" s="3" t="s">
        <v>95</v>
      </c>
    </row>
    <row r="31" spans="1:245" x14ac:dyDescent="0.2">
      <c r="B31" s="7" t="s">
        <v>97</v>
      </c>
    </row>
    <row r="32" spans="1:245" x14ac:dyDescent="0.2">
      <c r="B32" s="41" t="s">
        <v>98</v>
      </c>
      <c r="C32" s="42" t="s">
        <v>99</v>
      </c>
      <c r="D32" s="42" t="s">
        <v>100</v>
      </c>
      <c r="H32" s="17">
        <v>2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2</v>
      </c>
      <c r="S32" s="17">
        <v>2</v>
      </c>
      <c r="T32" s="17">
        <v>2</v>
      </c>
      <c r="U32" s="17">
        <v>1</v>
      </c>
      <c r="V32" s="17">
        <v>1</v>
      </c>
      <c r="W32" s="17">
        <v>2</v>
      </c>
    </row>
    <row r="33" spans="2:23" x14ac:dyDescent="0.2">
      <c r="B33" s="14" t="s">
        <v>101</v>
      </c>
      <c r="C33" s="43">
        <f>COUNTIF(H32:W32,2)</f>
        <v>5</v>
      </c>
      <c r="D33" s="19">
        <f>C33/SUM(C33:C34)</f>
        <v>0.3125</v>
      </c>
    </row>
    <row r="34" spans="2:23" x14ac:dyDescent="0.2">
      <c r="B34" s="14" t="s">
        <v>102</v>
      </c>
      <c r="C34" s="43">
        <f>COUNTIF(H32:W32,1)</f>
        <v>11</v>
      </c>
      <c r="D34" s="19">
        <f>C34/SUM(C33:C34)</f>
        <v>0.6875</v>
      </c>
    </row>
    <row r="35" spans="2:23" x14ac:dyDescent="0.2">
      <c r="B35" s="14" t="s">
        <v>30</v>
      </c>
      <c r="C35" s="43">
        <f>COUNTIF(H32:W32,"x")</f>
        <v>0</v>
      </c>
      <c r="D35" s="15"/>
    </row>
    <row r="36" spans="2:23" x14ac:dyDescent="0.2">
      <c r="B36" s="15"/>
      <c r="C36" s="15"/>
      <c r="D36" s="15"/>
    </row>
    <row r="37" spans="2:23" x14ac:dyDescent="0.2">
      <c r="B37" s="41" t="s">
        <v>51</v>
      </c>
      <c r="C37" s="42" t="s">
        <v>99</v>
      </c>
      <c r="D37" s="42" t="s">
        <v>100</v>
      </c>
      <c r="H37" s="17">
        <v>2</v>
      </c>
      <c r="I37" s="17">
        <v>12</v>
      </c>
      <c r="J37" s="17">
        <v>4</v>
      </c>
      <c r="K37" s="17">
        <v>4</v>
      </c>
      <c r="L37" s="17">
        <v>4</v>
      </c>
      <c r="M37" s="17">
        <v>12</v>
      </c>
      <c r="N37" s="17">
        <v>4</v>
      </c>
      <c r="O37" s="17">
        <v>4</v>
      </c>
      <c r="P37" s="17">
        <v>2</v>
      </c>
      <c r="Q37" s="17">
        <v>2</v>
      </c>
      <c r="R37" s="17">
        <v>2</v>
      </c>
      <c r="S37" s="17">
        <v>2</v>
      </c>
      <c r="T37" s="17">
        <v>12</v>
      </c>
      <c r="U37" s="17" t="s">
        <v>30</v>
      </c>
      <c r="V37" s="17">
        <v>4</v>
      </c>
      <c r="W37" s="17">
        <v>4</v>
      </c>
    </row>
    <row r="38" spans="2:23" x14ac:dyDescent="0.2">
      <c r="B38" s="14" t="s">
        <v>103</v>
      </c>
      <c r="C38" s="43">
        <f>COUNTIF(H37:W37,4)</f>
        <v>7</v>
      </c>
      <c r="D38" s="19">
        <f>C38/SUM(C38:C49)</f>
        <v>0.46666666666666667</v>
      </c>
    </row>
    <row r="39" spans="2:23" x14ac:dyDescent="0.2">
      <c r="B39" s="14" t="s">
        <v>104</v>
      </c>
      <c r="C39" s="43">
        <f>COUNTIF(H37:W37,5)</f>
        <v>0</v>
      </c>
      <c r="D39" s="19">
        <f>C39/SUM(C38:C49)</f>
        <v>0</v>
      </c>
    </row>
    <row r="40" spans="2:23" x14ac:dyDescent="0.2">
      <c r="B40" s="14" t="s">
        <v>105</v>
      </c>
      <c r="C40" s="43">
        <f>COUNTIF(H37:W37,6)</f>
        <v>0</v>
      </c>
      <c r="D40" s="19">
        <f>C40/SUM(C38:C49)</f>
        <v>0</v>
      </c>
    </row>
    <row r="41" spans="2:23" x14ac:dyDescent="0.2">
      <c r="B41" s="14" t="s">
        <v>106</v>
      </c>
      <c r="C41" s="43">
        <f>COUNTIF(H37:W37,7)</f>
        <v>0</v>
      </c>
      <c r="D41" s="19">
        <f>C41/SUM(C38:C49)</f>
        <v>0</v>
      </c>
    </row>
    <row r="42" spans="2:23" x14ac:dyDescent="0.2">
      <c r="B42" s="14" t="s">
        <v>107</v>
      </c>
      <c r="C42" s="43">
        <f>COUNTIF(H37:W37,8)</f>
        <v>0</v>
      </c>
      <c r="D42" s="19">
        <f>C42/SUM(C38:C49)</f>
        <v>0</v>
      </c>
    </row>
    <row r="43" spans="2:23" x14ac:dyDescent="0.2">
      <c r="B43" s="14" t="s">
        <v>108</v>
      </c>
      <c r="C43" s="43">
        <f>COUNTIF(H37:W37,10)</f>
        <v>0</v>
      </c>
      <c r="D43" s="19">
        <f>C43/SUM(C38:C49)</f>
        <v>0</v>
      </c>
    </row>
    <row r="44" spans="2:23" x14ac:dyDescent="0.2">
      <c r="B44" s="14" t="s">
        <v>109</v>
      </c>
      <c r="C44" s="43">
        <f>COUNTIF(H37:W37,1)</f>
        <v>0</v>
      </c>
      <c r="D44" s="19">
        <f>C44/SUM(C38:C49)</f>
        <v>0</v>
      </c>
    </row>
    <row r="45" spans="2:23" x14ac:dyDescent="0.2">
      <c r="B45" s="14" t="s">
        <v>110</v>
      </c>
      <c r="C45" s="43">
        <f>COUNTIF(H37:W37,3)</f>
        <v>0</v>
      </c>
      <c r="D45" s="19">
        <f>C45/SUM(C38:C49)</f>
        <v>0</v>
      </c>
    </row>
    <row r="46" spans="2:23" x14ac:dyDescent="0.2">
      <c r="B46" s="14" t="s">
        <v>111</v>
      </c>
      <c r="C46" s="43">
        <f>COUNTIF(H37:W37,2)</f>
        <v>5</v>
      </c>
      <c r="D46" s="19">
        <f>C46/SUM(C38:C49)</f>
        <v>0.33333333333333331</v>
      </c>
    </row>
    <row r="47" spans="2:23" x14ac:dyDescent="0.2">
      <c r="B47" s="14" t="s">
        <v>112</v>
      </c>
      <c r="C47" s="43">
        <f>COUNTIF(H37:W37,9)</f>
        <v>0</v>
      </c>
      <c r="D47" s="19">
        <f>C47/SUM(C38:C49)</f>
        <v>0</v>
      </c>
    </row>
    <row r="48" spans="2:23" x14ac:dyDescent="0.2">
      <c r="B48" s="14" t="s">
        <v>113</v>
      </c>
      <c r="C48" s="43">
        <f>COUNTIF(H37:W37,12)</f>
        <v>3</v>
      </c>
      <c r="D48" s="19">
        <f>C48/SUM(C38:C49)</f>
        <v>0.2</v>
      </c>
    </row>
    <row r="49" spans="2:4" x14ac:dyDescent="0.2">
      <c r="B49" s="14" t="s">
        <v>114</v>
      </c>
      <c r="C49" s="43">
        <f>COUNTIF(H37:W37,11)</f>
        <v>0</v>
      </c>
      <c r="D49" s="19">
        <f>C49/SUM(C38:C49)</f>
        <v>0</v>
      </c>
    </row>
    <row r="50" spans="2:4" x14ac:dyDescent="0.2">
      <c r="B50" s="14" t="s">
        <v>30</v>
      </c>
      <c r="C50" s="43">
        <f>COUNTIF(H37:W37,"x")</f>
        <v>1</v>
      </c>
      <c r="D50" s="15"/>
    </row>
    <row r="52" spans="2:4" x14ac:dyDescent="0.2">
      <c r="B52" s="3" t="s">
        <v>95</v>
      </c>
    </row>
  </sheetData>
  <phoneticPr fontId="0" type="noConversion"/>
  <conditionalFormatting sqref="C10">
    <cfRule type="cellIs" dxfId="14" priority="1" stopIfTrue="1" operator="lessThan">
      <formula>$E$10</formula>
    </cfRule>
  </conditionalFormatting>
  <conditionalFormatting sqref="C11">
    <cfRule type="cellIs" dxfId="13" priority="2" stopIfTrue="1" operator="lessThan">
      <formula>$E$11</formula>
    </cfRule>
  </conditionalFormatting>
  <conditionalFormatting sqref="C12">
    <cfRule type="cellIs" dxfId="12" priority="3" stopIfTrue="1" operator="lessThan">
      <formula>$E$12</formula>
    </cfRule>
  </conditionalFormatting>
  <conditionalFormatting sqref="C13">
    <cfRule type="cellIs" dxfId="11" priority="4" stopIfTrue="1" operator="lessThan">
      <formula>$E$13</formula>
    </cfRule>
  </conditionalFormatting>
  <conditionalFormatting sqref="C14">
    <cfRule type="cellIs" dxfId="10" priority="5" stopIfTrue="1" operator="lessThan">
      <formula>$E$14</formula>
    </cfRule>
  </conditionalFormatting>
  <conditionalFormatting sqref="C15">
    <cfRule type="cellIs" dxfId="9" priority="6" stopIfTrue="1" operator="lessThan">
      <formula>$E$15</formula>
    </cfRule>
  </conditionalFormatting>
  <conditionalFormatting sqref="C16">
    <cfRule type="cellIs" dxfId="8" priority="7" stopIfTrue="1" operator="lessThan">
      <formula>$E$16</formula>
    </cfRule>
  </conditionalFormatting>
  <conditionalFormatting sqref="C17">
    <cfRule type="cellIs" dxfId="7" priority="8" stopIfTrue="1" operator="lessThan">
      <formula>$E$17</formula>
    </cfRule>
  </conditionalFormatting>
  <conditionalFormatting sqref="C18">
    <cfRule type="cellIs" dxfId="6" priority="9" stopIfTrue="1" operator="lessThan">
      <formula>$E$18</formula>
    </cfRule>
  </conditionalFormatting>
  <conditionalFormatting sqref="C19">
    <cfRule type="cellIs" dxfId="5" priority="10" stopIfTrue="1" operator="lessThan">
      <formula>$E$19</formula>
    </cfRule>
  </conditionalFormatting>
  <conditionalFormatting sqref="C20">
    <cfRule type="cellIs" dxfId="4" priority="11" stopIfTrue="1" operator="lessThan">
      <formula>$E$20</formula>
    </cfRule>
  </conditionalFormatting>
  <conditionalFormatting sqref="C21">
    <cfRule type="cellIs" dxfId="3" priority="12" stopIfTrue="1" operator="lessThan">
      <formula>$E$21</formula>
    </cfRule>
  </conditionalFormatting>
  <conditionalFormatting sqref="C22">
    <cfRule type="cellIs" dxfId="2" priority="13" stopIfTrue="1" operator="lessThan">
      <formula>$E$22</formula>
    </cfRule>
  </conditionalFormatting>
  <conditionalFormatting sqref="C23">
    <cfRule type="cellIs" dxfId="1" priority="14" stopIfTrue="1" operator="lessThan">
      <formula>$E$23</formula>
    </cfRule>
  </conditionalFormatting>
  <pageMargins left="0.99" right="0.22" top="0.23" bottom="0.31" header="0.45" footer="0.24"/>
  <pageSetup paperSize="9" scale="85" orientation="portrait" horizontalDpi="300" verticalDpi="300" r:id="rId1"/>
  <headerFooter alignWithMargins="0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2.75" x14ac:dyDescent="0.2"/>
  <cols>
    <col min="1" max="1" width="111" bestFit="1" customWidth="1"/>
  </cols>
  <sheetData>
    <row r="1" spans="1:1" x14ac:dyDescent="0.2">
      <c r="A1" s="44" t="s">
        <v>52</v>
      </c>
    </row>
    <row r="2" spans="1:1" x14ac:dyDescent="0.2">
      <c r="A2" s="44" t="s">
        <v>30</v>
      </c>
    </row>
    <row r="3" spans="1:1" x14ac:dyDescent="0.2">
      <c r="A3" s="44" t="s">
        <v>30</v>
      </c>
    </row>
    <row r="4" spans="1:1" x14ac:dyDescent="0.2">
      <c r="A4" s="44" t="s">
        <v>30</v>
      </c>
    </row>
    <row r="5" spans="1:1" x14ac:dyDescent="0.2">
      <c r="A5" s="44" t="s">
        <v>30</v>
      </c>
    </row>
    <row r="6" spans="1:1" x14ac:dyDescent="0.2">
      <c r="A6" s="44" t="s">
        <v>30</v>
      </c>
    </row>
    <row r="7" spans="1:1" x14ac:dyDescent="0.2">
      <c r="A7" s="44" t="s">
        <v>30</v>
      </c>
    </row>
    <row r="8" spans="1:1" x14ac:dyDescent="0.2">
      <c r="A8" s="44" t="s">
        <v>30</v>
      </c>
    </row>
    <row r="9" spans="1:1" x14ac:dyDescent="0.2">
      <c r="A9" s="44" t="s">
        <v>30</v>
      </c>
    </row>
    <row r="10" spans="1:1" x14ac:dyDescent="0.2">
      <c r="A10" s="44" t="s">
        <v>30</v>
      </c>
    </row>
    <row r="11" spans="1:1" x14ac:dyDescent="0.2">
      <c r="A11" s="44" t="s">
        <v>30</v>
      </c>
    </row>
    <row r="12" spans="1:1" x14ac:dyDescent="0.2">
      <c r="A12" s="44" t="s">
        <v>30</v>
      </c>
    </row>
    <row r="13" spans="1:1" x14ac:dyDescent="0.2">
      <c r="A13" s="44" t="s">
        <v>30</v>
      </c>
    </row>
    <row r="14" spans="1:1" x14ac:dyDescent="0.2">
      <c r="A14" s="44" t="s">
        <v>30</v>
      </c>
    </row>
    <row r="15" spans="1:1" x14ac:dyDescent="0.2">
      <c r="A15" s="44" t="s">
        <v>30</v>
      </c>
    </row>
    <row r="16" spans="1:1" x14ac:dyDescent="0.2">
      <c r="A16" s="44" t="s">
        <v>30</v>
      </c>
    </row>
    <row r="17" spans="1:1" x14ac:dyDescent="0.2">
      <c r="A17" s="44" t="s">
        <v>30</v>
      </c>
    </row>
    <row r="18" spans="1:1" x14ac:dyDescent="0.2">
      <c r="A18" s="44"/>
    </row>
    <row r="19" spans="1:1" x14ac:dyDescent="0.2">
      <c r="A19" s="44" t="s">
        <v>53</v>
      </c>
    </row>
    <row r="20" spans="1:1" x14ac:dyDescent="0.2">
      <c r="A20" s="44" t="s">
        <v>30</v>
      </c>
    </row>
    <row r="21" spans="1:1" x14ac:dyDescent="0.2">
      <c r="A21" s="44" t="s">
        <v>30</v>
      </c>
    </row>
    <row r="22" spans="1:1" x14ac:dyDescent="0.2">
      <c r="A22" s="44" t="s">
        <v>30</v>
      </c>
    </row>
    <row r="23" spans="1:1" x14ac:dyDescent="0.2">
      <c r="A23" s="44" t="s">
        <v>30</v>
      </c>
    </row>
    <row r="24" spans="1:1" x14ac:dyDescent="0.2">
      <c r="A24" s="44" t="s">
        <v>30</v>
      </c>
    </row>
    <row r="25" spans="1:1" x14ac:dyDescent="0.2">
      <c r="A25" s="44" t="s">
        <v>30</v>
      </c>
    </row>
    <row r="26" spans="1:1" x14ac:dyDescent="0.2">
      <c r="A26" s="44" t="s">
        <v>30</v>
      </c>
    </row>
    <row r="27" spans="1:1" x14ac:dyDescent="0.2">
      <c r="A27" s="44" t="s">
        <v>30</v>
      </c>
    </row>
    <row r="28" spans="1:1" x14ac:dyDescent="0.2">
      <c r="A28" s="44" t="s">
        <v>30</v>
      </c>
    </row>
    <row r="29" spans="1:1" x14ac:dyDescent="0.2">
      <c r="A29" s="44" t="s">
        <v>30</v>
      </c>
    </row>
    <row r="30" spans="1:1" x14ac:dyDescent="0.2">
      <c r="A30" s="44" t="s">
        <v>30</v>
      </c>
    </row>
    <row r="31" spans="1:1" x14ac:dyDescent="0.2">
      <c r="A31" s="44" t="s">
        <v>30</v>
      </c>
    </row>
    <row r="32" spans="1:1" x14ac:dyDescent="0.2">
      <c r="A32" s="44" t="s">
        <v>30</v>
      </c>
    </row>
    <row r="33" spans="1:1" x14ac:dyDescent="0.2">
      <c r="A33" s="44" t="s">
        <v>30</v>
      </c>
    </row>
    <row r="34" spans="1:1" x14ac:dyDescent="0.2">
      <c r="A34" s="44" t="s">
        <v>30</v>
      </c>
    </row>
    <row r="35" spans="1:1" x14ac:dyDescent="0.2">
      <c r="A35" s="44" t="s">
        <v>30</v>
      </c>
    </row>
    <row r="36" spans="1:1" x14ac:dyDescent="0.2">
      <c r="A36" s="44"/>
    </row>
    <row r="37" spans="1:1" x14ac:dyDescent="0.2">
      <c r="A37" s="44"/>
    </row>
  </sheetData>
  <conditionalFormatting sqref="A1:A1048576">
    <cfRule type="containsText" dxfId="0" priority="1" operator="containsText" text="Q:">
      <formula>NOT(ISERROR(SEARCH("Q:",A1)))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U16"/>
  <sheetViews>
    <sheetView workbookViewId="0"/>
  </sheetViews>
  <sheetFormatPr defaultRowHeight="12" x14ac:dyDescent="0.2"/>
  <cols>
    <col min="1" max="1" width="47.28515625" style="2" customWidth="1"/>
    <col min="2" max="5" width="9.140625" style="2"/>
    <col min="6" max="6" width="24.7109375" style="2" customWidth="1"/>
    <col min="7" max="9" width="9.140625" style="2"/>
    <col min="10" max="10" width="47.28515625" style="2" customWidth="1"/>
    <col min="11" max="14" width="9.140625" style="2"/>
    <col min="15" max="15" width="24.7109375" style="2" customWidth="1"/>
    <col min="16" max="16384" width="9.140625" style="2"/>
  </cols>
  <sheetData>
    <row r="1" spans="1:21" x14ac:dyDescent="0.2">
      <c r="A1" s="24" t="s">
        <v>20</v>
      </c>
      <c r="B1" s="36">
        <v>3.5</v>
      </c>
      <c r="C1" s="36">
        <v>3.69</v>
      </c>
      <c r="D1" s="34">
        <v>0.5625</v>
      </c>
      <c r="F1" s="24" t="s">
        <v>23</v>
      </c>
      <c r="G1" s="36">
        <v>4.25</v>
      </c>
      <c r="H1" s="36">
        <v>4.2300000000000004</v>
      </c>
      <c r="P1" s="3"/>
      <c r="Q1" s="3"/>
      <c r="R1" s="3"/>
      <c r="S1" s="3"/>
      <c r="T1" s="3"/>
      <c r="U1" s="3"/>
    </row>
    <row r="2" spans="1:21" x14ac:dyDescent="0.2">
      <c r="A2" s="24" t="s">
        <v>23</v>
      </c>
      <c r="B2" s="36">
        <v>4.25</v>
      </c>
      <c r="C2" s="36">
        <v>4.2300000000000004</v>
      </c>
      <c r="D2" s="34">
        <v>0.9375</v>
      </c>
      <c r="F2" s="24" t="s">
        <v>25</v>
      </c>
      <c r="G2" s="36">
        <v>4.3125</v>
      </c>
      <c r="H2" s="36">
        <v>4.34</v>
      </c>
      <c r="P2" s="4"/>
      <c r="Q2" s="4"/>
      <c r="R2" s="4"/>
      <c r="S2" s="4"/>
      <c r="T2" s="4"/>
      <c r="U2" s="4"/>
    </row>
    <row r="3" spans="1:21" x14ac:dyDescent="0.2">
      <c r="A3" s="24" t="s">
        <v>25</v>
      </c>
      <c r="B3" s="36">
        <v>4.3125</v>
      </c>
      <c r="C3" s="36">
        <v>4.34</v>
      </c>
      <c r="D3" s="34">
        <v>1</v>
      </c>
      <c r="F3" s="24" t="s">
        <v>32</v>
      </c>
      <c r="G3" s="36">
        <v>4.375</v>
      </c>
      <c r="H3" s="36">
        <v>4.3499999999999996</v>
      </c>
    </row>
    <row r="4" spans="1:21" x14ac:dyDescent="0.2">
      <c r="A4" s="24" t="s">
        <v>27</v>
      </c>
      <c r="B4" s="36">
        <v>3.875</v>
      </c>
      <c r="C4" s="36">
        <v>4.16</v>
      </c>
      <c r="D4" s="34">
        <v>0.875</v>
      </c>
      <c r="F4" s="24" t="s">
        <v>38</v>
      </c>
      <c r="G4" s="36">
        <v>4.3125</v>
      </c>
      <c r="H4" s="36">
        <v>4.4000000000000004</v>
      </c>
    </row>
    <row r="5" spans="1:21" x14ac:dyDescent="0.2">
      <c r="A5" s="24" t="s">
        <v>29</v>
      </c>
      <c r="B5" s="36">
        <v>3.5714285714285698</v>
      </c>
      <c r="C5" s="36">
        <v>3.96</v>
      </c>
      <c r="D5" s="34">
        <v>0.57142857142857095</v>
      </c>
      <c r="F5" s="24" t="s">
        <v>46</v>
      </c>
      <c r="G5" s="36">
        <v>4.375</v>
      </c>
      <c r="H5" s="36">
        <v>4.4800000000000004</v>
      </c>
    </row>
    <row r="6" spans="1:21" x14ac:dyDescent="0.2">
      <c r="A6" s="24" t="s">
        <v>32</v>
      </c>
      <c r="B6" s="36">
        <v>4.375</v>
      </c>
      <c r="C6" s="36">
        <v>4.3499999999999996</v>
      </c>
      <c r="D6" s="34">
        <v>1</v>
      </c>
      <c r="F6" s="15" t="s">
        <v>48</v>
      </c>
      <c r="G6" s="26">
        <v>4.4375</v>
      </c>
      <c r="H6" s="26">
        <v>4.5199999999999996</v>
      </c>
    </row>
    <row r="7" spans="1:21" x14ac:dyDescent="0.2">
      <c r="A7" s="24" t="s">
        <v>34</v>
      </c>
      <c r="B7" s="36">
        <v>4.625</v>
      </c>
      <c r="C7" s="36">
        <v>4.4800000000000004</v>
      </c>
      <c r="D7" s="34">
        <v>1</v>
      </c>
    </row>
    <row r="8" spans="1:21" x14ac:dyDescent="0.2">
      <c r="A8" s="24" t="s">
        <v>36</v>
      </c>
      <c r="B8" s="36">
        <v>4.5625</v>
      </c>
      <c r="C8" s="36">
        <v>4.3499999999999996</v>
      </c>
      <c r="D8" s="34">
        <v>1</v>
      </c>
    </row>
    <row r="9" spans="1:21" x14ac:dyDescent="0.2">
      <c r="A9" s="24" t="s">
        <v>38</v>
      </c>
      <c r="B9" s="36">
        <v>4.3125</v>
      </c>
      <c r="C9" s="36">
        <v>4.4000000000000004</v>
      </c>
      <c r="D9" s="34">
        <v>1</v>
      </c>
    </row>
    <row r="10" spans="1:21" x14ac:dyDescent="0.2">
      <c r="A10" s="24" t="s">
        <v>40</v>
      </c>
      <c r="B10" s="36">
        <v>4.25</v>
      </c>
      <c r="C10" s="36">
        <v>4.45</v>
      </c>
      <c r="D10" s="34">
        <v>0.875</v>
      </c>
    </row>
    <row r="11" spans="1:21" x14ac:dyDescent="0.2">
      <c r="A11" s="24" t="s">
        <v>42</v>
      </c>
      <c r="B11" s="36">
        <v>4.4375</v>
      </c>
      <c r="C11" s="36">
        <v>4.54</v>
      </c>
      <c r="D11" s="34">
        <v>1</v>
      </c>
    </row>
    <row r="12" spans="1:21" x14ac:dyDescent="0.2">
      <c r="A12" s="24" t="s">
        <v>44</v>
      </c>
      <c r="B12" s="36">
        <v>4.6875</v>
      </c>
      <c r="C12" s="36">
        <v>4.47</v>
      </c>
      <c r="D12" s="34">
        <v>1</v>
      </c>
    </row>
    <row r="13" spans="1:21" x14ac:dyDescent="0.2">
      <c r="A13" s="24" t="s">
        <v>46</v>
      </c>
      <c r="B13" s="36">
        <v>4.375</v>
      </c>
      <c r="C13" s="36">
        <v>4.4800000000000004</v>
      </c>
      <c r="D13" s="34">
        <v>0.75</v>
      </c>
    </row>
    <row r="14" spans="1:21" x14ac:dyDescent="0.2">
      <c r="A14" s="15" t="s">
        <v>48</v>
      </c>
      <c r="B14" s="36">
        <v>4.4375</v>
      </c>
      <c r="C14" s="36">
        <v>4.5199999999999996</v>
      </c>
      <c r="D14" s="34">
        <v>1</v>
      </c>
    </row>
    <row r="15" spans="1:21" x14ac:dyDescent="0.2">
      <c r="A15" s="3" t="s">
        <v>96</v>
      </c>
      <c r="B15" s="25">
        <f>AVERAGE(B1:B14)</f>
        <v>4.2551020408163263</v>
      </c>
      <c r="C15" s="26">
        <f>AVERAGE(C1:C14)</f>
        <v>4.3157142857142858</v>
      </c>
      <c r="D15" s="27">
        <f>AVERAGE(D1:D14)</f>
        <v>0.89795918367346939</v>
      </c>
    </row>
    <row r="16" spans="1:21" x14ac:dyDescent="0.2">
      <c r="A16" s="3"/>
      <c r="B16" s="4"/>
      <c r="C16" s="4"/>
      <c r="D16" s="5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F55"/>
  <sheetViews>
    <sheetView topLeftCell="E1" workbookViewId="0">
      <selection activeCell="A21" sqref="A21:A57"/>
    </sheetView>
  </sheetViews>
  <sheetFormatPr defaultRowHeight="12" x14ac:dyDescent="0.2"/>
  <cols>
    <col min="1" max="2" width="81.140625" style="1" bestFit="1" customWidth="1"/>
    <col min="3" max="3" width="32.28515625" style="1" bestFit="1" customWidth="1"/>
    <col min="4" max="4" width="21.140625" style="1" bestFit="1" customWidth="1"/>
    <col min="5" max="5" width="9.28515625" style="1" bestFit="1" customWidth="1"/>
    <col min="6" max="6" width="14.42578125" style="1" bestFit="1" customWidth="1"/>
    <col min="7" max="7" width="21.140625" style="1" bestFit="1" customWidth="1"/>
    <col min="8" max="8" width="4.7109375" style="1" bestFit="1" customWidth="1"/>
    <col min="9" max="9" width="7.5703125" style="1" bestFit="1" customWidth="1"/>
    <col min="10" max="10" width="6.85546875" style="1" bestFit="1" customWidth="1"/>
    <col min="11" max="11" width="17" style="1" bestFit="1" customWidth="1"/>
    <col min="12" max="12" width="11" style="1" bestFit="1" customWidth="1"/>
    <col min="13" max="13" width="6.7109375" style="1" bestFit="1" customWidth="1"/>
    <col min="14" max="14" width="5.140625" style="1" bestFit="1" customWidth="1"/>
    <col min="15" max="16" width="9.140625" style="1"/>
    <col min="17" max="17" width="7.5703125" style="1" bestFit="1" customWidth="1"/>
    <col min="18" max="18" width="2.7109375" style="1" bestFit="1" customWidth="1"/>
    <col min="19" max="21" width="1.85546875" style="1" bestFit="1" customWidth="1"/>
    <col min="22" max="22" width="2.7109375" style="1" bestFit="1" customWidth="1"/>
    <col min="23" max="28" width="1.85546875" style="1" bestFit="1" customWidth="1"/>
    <col min="29" max="29" width="2.7109375" style="1" bestFit="1" customWidth="1"/>
    <col min="30" max="32" width="1.85546875" style="1" bestFit="1" customWidth="1"/>
    <col min="33" max="16384" width="9.140625" style="1"/>
  </cols>
  <sheetData>
    <row r="1" spans="1:32" x14ac:dyDescent="0.2">
      <c r="A1" s="1" t="s">
        <v>0</v>
      </c>
      <c r="B1" s="1" t="s">
        <v>1</v>
      </c>
      <c r="C1" s="1" t="s">
        <v>2</v>
      </c>
      <c r="D1" s="6">
        <v>43788</v>
      </c>
      <c r="E1" s="6">
        <v>43790</v>
      </c>
      <c r="F1" s="1" t="s">
        <v>3</v>
      </c>
      <c r="G1" s="1">
        <v>17</v>
      </c>
      <c r="I1" s="1" t="s">
        <v>115</v>
      </c>
    </row>
    <row r="3" spans="1:32" x14ac:dyDescent="0.2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Q3" s="1" t="s">
        <v>18</v>
      </c>
    </row>
    <row r="4" spans="1:32" x14ac:dyDescent="0.2">
      <c r="A4" s="1">
        <v>1</v>
      </c>
      <c r="B4" s="1" t="s">
        <v>19</v>
      </c>
      <c r="C4" s="1" t="s">
        <v>20</v>
      </c>
      <c r="D4" s="1">
        <v>20</v>
      </c>
      <c r="E4" s="1">
        <v>1</v>
      </c>
      <c r="F4" s="1">
        <v>1</v>
      </c>
      <c r="G4" s="1" t="s">
        <v>21</v>
      </c>
      <c r="J4" s="1">
        <v>2018</v>
      </c>
      <c r="K4" s="1">
        <v>16</v>
      </c>
      <c r="L4" s="1">
        <v>3.69</v>
      </c>
      <c r="N4" s="1">
        <v>0</v>
      </c>
      <c r="Q4" s="1">
        <v>4</v>
      </c>
      <c r="R4" s="1">
        <v>2</v>
      </c>
      <c r="S4" s="1">
        <v>5</v>
      </c>
      <c r="T4" s="1">
        <v>3</v>
      </c>
      <c r="U4" s="1">
        <v>5</v>
      </c>
      <c r="V4" s="1">
        <v>2</v>
      </c>
      <c r="W4" s="1">
        <v>5</v>
      </c>
      <c r="X4" s="1">
        <v>3</v>
      </c>
      <c r="Y4" s="1">
        <v>4</v>
      </c>
      <c r="Z4" s="1">
        <v>2</v>
      </c>
      <c r="AA4" s="1">
        <v>5</v>
      </c>
      <c r="AB4" s="1">
        <v>4</v>
      </c>
      <c r="AC4" s="1">
        <v>4</v>
      </c>
      <c r="AD4" s="1">
        <v>1</v>
      </c>
      <c r="AE4" s="1">
        <v>4</v>
      </c>
      <c r="AF4" s="1">
        <v>3</v>
      </c>
    </row>
    <row r="5" spans="1:32" x14ac:dyDescent="0.2">
      <c r="A5" s="1">
        <v>1</v>
      </c>
      <c r="B5" s="1" t="s">
        <v>22</v>
      </c>
      <c r="C5" s="1" t="s">
        <v>23</v>
      </c>
      <c r="D5" s="1">
        <v>120</v>
      </c>
      <c r="E5" s="1">
        <v>1</v>
      </c>
      <c r="F5" s="1">
        <v>1</v>
      </c>
      <c r="G5" s="1" t="s">
        <v>21</v>
      </c>
      <c r="J5" s="1">
        <v>2018</v>
      </c>
      <c r="K5" s="1">
        <v>16</v>
      </c>
      <c r="L5" s="1">
        <v>4.2300000000000004</v>
      </c>
      <c r="N5" s="1">
        <v>1</v>
      </c>
      <c r="Q5" s="1">
        <v>5</v>
      </c>
      <c r="R5" s="1">
        <v>5</v>
      </c>
      <c r="S5" s="1">
        <v>5</v>
      </c>
      <c r="T5" s="1">
        <v>4</v>
      </c>
      <c r="U5" s="1">
        <v>5</v>
      </c>
      <c r="V5" s="1">
        <v>5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2</v>
      </c>
      <c r="AE5" s="1">
        <v>5</v>
      </c>
      <c r="AF5" s="1">
        <v>4</v>
      </c>
    </row>
    <row r="6" spans="1:32" x14ac:dyDescent="0.2">
      <c r="A6" s="1">
        <v>1</v>
      </c>
      <c r="B6" s="1" t="s">
        <v>24</v>
      </c>
      <c r="C6" s="1" t="s">
        <v>25</v>
      </c>
      <c r="D6" s="1">
        <v>260</v>
      </c>
      <c r="E6" s="1">
        <v>1</v>
      </c>
      <c r="F6" s="1">
        <v>1</v>
      </c>
      <c r="G6" s="1" t="s">
        <v>21</v>
      </c>
      <c r="J6" s="1">
        <v>2018</v>
      </c>
      <c r="K6" s="1">
        <v>16</v>
      </c>
      <c r="L6" s="1">
        <v>4.34</v>
      </c>
      <c r="N6" s="1">
        <v>1</v>
      </c>
      <c r="Q6" s="1">
        <v>5</v>
      </c>
      <c r="R6" s="1">
        <v>4</v>
      </c>
      <c r="S6" s="1">
        <v>5</v>
      </c>
      <c r="T6" s="1">
        <v>4</v>
      </c>
      <c r="U6" s="1">
        <v>5</v>
      </c>
      <c r="V6" s="1">
        <v>4</v>
      </c>
      <c r="W6" s="1">
        <v>4</v>
      </c>
      <c r="X6" s="1">
        <v>4</v>
      </c>
      <c r="Y6" s="1">
        <v>4</v>
      </c>
      <c r="Z6" s="1">
        <v>5</v>
      </c>
      <c r="AA6" s="1">
        <v>4</v>
      </c>
      <c r="AB6" s="1">
        <v>4</v>
      </c>
      <c r="AC6" s="1">
        <v>4</v>
      </c>
      <c r="AD6" s="1">
        <v>4</v>
      </c>
      <c r="AE6" s="1">
        <v>5</v>
      </c>
      <c r="AF6" s="1">
        <v>4</v>
      </c>
    </row>
    <row r="7" spans="1:32" x14ac:dyDescent="0.2">
      <c r="A7" s="1">
        <v>1</v>
      </c>
      <c r="B7" s="1" t="s">
        <v>26</v>
      </c>
      <c r="C7" s="1" t="s">
        <v>27</v>
      </c>
      <c r="D7" s="1">
        <v>341</v>
      </c>
      <c r="E7" s="1">
        <v>1</v>
      </c>
      <c r="F7" s="1">
        <v>1</v>
      </c>
      <c r="G7" s="1" t="s">
        <v>21</v>
      </c>
      <c r="J7" s="1">
        <v>2018</v>
      </c>
      <c r="K7" s="1">
        <v>16</v>
      </c>
      <c r="L7" s="1">
        <v>4.16</v>
      </c>
      <c r="N7" s="1">
        <v>0</v>
      </c>
      <c r="Q7" s="1">
        <v>5</v>
      </c>
      <c r="R7" s="1">
        <v>4</v>
      </c>
      <c r="S7" s="1">
        <v>5</v>
      </c>
      <c r="T7" s="1">
        <v>4</v>
      </c>
      <c r="U7" s="1">
        <v>5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v>1</v>
      </c>
      <c r="AC7" s="1">
        <v>1</v>
      </c>
      <c r="AD7" s="1">
        <v>4</v>
      </c>
      <c r="AE7" s="1">
        <v>5</v>
      </c>
      <c r="AF7" s="1">
        <v>4</v>
      </c>
    </row>
    <row r="8" spans="1:32" x14ac:dyDescent="0.2">
      <c r="A8" s="1">
        <v>1</v>
      </c>
      <c r="B8" s="1" t="s">
        <v>28</v>
      </c>
      <c r="C8" s="1" t="s">
        <v>29</v>
      </c>
      <c r="D8" s="1">
        <v>342</v>
      </c>
      <c r="E8" s="1">
        <v>1</v>
      </c>
      <c r="F8" s="1">
        <v>1</v>
      </c>
      <c r="G8" s="1" t="s">
        <v>21</v>
      </c>
      <c r="J8" s="1">
        <v>2018</v>
      </c>
      <c r="K8" s="1">
        <v>16</v>
      </c>
      <c r="L8" s="1">
        <v>3.96</v>
      </c>
      <c r="N8" s="1">
        <v>0</v>
      </c>
      <c r="Q8" s="1">
        <v>4</v>
      </c>
      <c r="R8" s="1">
        <v>3</v>
      </c>
      <c r="S8" s="1">
        <v>5</v>
      </c>
      <c r="T8" s="1">
        <v>4</v>
      </c>
      <c r="U8" s="1">
        <v>5</v>
      </c>
      <c r="V8" s="1">
        <v>3</v>
      </c>
      <c r="W8" s="1" t="s">
        <v>30</v>
      </c>
      <c r="X8" s="1" t="s">
        <v>30</v>
      </c>
      <c r="Y8" s="1">
        <v>4</v>
      </c>
      <c r="Z8" s="1">
        <v>3</v>
      </c>
      <c r="AA8" s="1">
        <v>3</v>
      </c>
      <c r="AB8" s="1">
        <v>1</v>
      </c>
      <c r="AC8" s="1">
        <v>1</v>
      </c>
      <c r="AD8" s="1">
        <v>5</v>
      </c>
      <c r="AE8" s="1">
        <v>5</v>
      </c>
      <c r="AF8" s="1">
        <v>4</v>
      </c>
    </row>
    <row r="9" spans="1:32" x14ac:dyDescent="0.2">
      <c r="A9" s="1">
        <v>1</v>
      </c>
      <c r="B9" s="1" t="s">
        <v>31</v>
      </c>
      <c r="C9" s="1" t="s">
        <v>32</v>
      </c>
      <c r="D9" s="1">
        <v>375</v>
      </c>
      <c r="E9" s="1">
        <v>1</v>
      </c>
      <c r="F9" s="1">
        <v>1</v>
      </c>
      <c r="G9" s="1" t="s">
        <v>21</v>
      </c>
      <c r="J9" s="1">
        <v>2018</v>
      </c>
      <c r="K9" s="1">
        <v>16</v>
      </c>
      <c r="L9" s="1">
        <v>4.3499999999999996</v>
      </c>
      <c r="N9" s="1">
        <v>1</v>
      </c>
      <c r="Q9" s="1">
        <v>4</v>
      </c>
      <c r="R9" s="1">
        <v>4</v>
      </c>
      <c r="S9" s="1">
        <v>5</v>
      </c>
      <c r="T9" s="1">
        <v>4</v>
      </c>
      <c r="U9" s="1">
        <v>5</v>
      </c>
      <c r="V9" s="1">
        <v>4</v>
      </c>
      <c r="W9" s="1">
        <v>4</v>
      </c>
      <c r="X9" s="1">
        <v>4</v>
      </c>
      <c r="Y9" s="1">
        <v>4</v>
      </c>
      <c r="Z9" s="1">
        <v>5</v>
      </c>
      <c r="AA9" s="1">
        <v>5</v>
      </c>
      <c r="AB9" s="1">
        <v>4</v>
      </c>
      <c r="AC9" s="1">
        <v>4</v>
      </c>
      <c r="AD9" s="1">
        <v>4</v>
      </c>
      <c r="AE9" s="1">
        <v>5</v>
      </c>
      <c r="AF9" s="1">
        <v>5</v>
      </c>
    </row>
    <row r="10" spans="1:32" x14ac:dyDescent="0.2">
      <c r="A10" s="1">
        <v>1</v>
      </c>
      <c r="B10" s="1" t="s">
        <v>33</v>
      </c>
      <c r="C10" s="1" t="s">
        <v>34</v>
      </c>
      <c r="D10" s="1">
        <v>460</v>
      </c>
      <c r="E10" s="1">
        <v>1</v>
      </c>
      <c r="F10" s="1">
        <v>1</v>
      </c>
      <c r="G10" s="1" t="s">
        <v>21</v>
      </c>
      <c r="J10" s="1">
        <v>2018</v>
      </c>
      <c r="K10" s="1">
        <v>16</v>
      </c>
      <c r="L10" s="1">
        <v>4.4800000000000004</v>
      </c>
      <c r="N10" s="1">
        <v>0</v>
      </c>
      <c r="Q10" s="1">
        <v>5</v>
      </c>
      <c r="R10" s="1">
        <v>5</v>
      </c>
      <c r="S10" s="1">
        <v>5</v>
      </c>
      <c r="T10" s="1">
        <v>4</v>
      </c>
      <c r="U10" s="1">
        <v>5</v>
      </c>
      <c r="V10" s="1">
        <v>5</v>
      </c>
      <c r="W10" s="1">
        <v>4</v>
      </c>
      <c r="X10" s="1">
        <v>4</v>
      </c>
      <c r="Y10" s="1">
        <v>5</v>
      </c>
      <c r="Z10" s="1">
        <v>5</v>
      </c>
      <c r="AA10" s="1">
        <v>5</v>
      </c>
      <c r="AB10" s="1">
        <v>4</v>
      </c>
      <c r="AC10" s="1">
        <v>5</v>
      </c>
      <c r="AD10" s="1">
        <v>4</v>
      </c>
      <c r="AE10" s="1">
        <v>5</v>
      </c>
      <c r="AF10" s="1">
        <v>4</v>
      </c>
    </row>
    <row r="11" spans="1:32" x14ac:dyDescent="0.2">
      <c r="A11" s="1">
        <v>1</v>
      </c>
      <c r="B11" s="1" t="s">
        <v>35</v>
      </c>
      <c r="C11" s="1" t="s">
        <v>36</v>
      </c>
      <c r="D11" s="1">
        <v>600</v>
      </c>
      <c r="E11" s="1">
        <v>1</v>
      </c>
      <c r="F11" s="1">
        <v>1</v>
      </c>
      <c r="G11" s="1" t="s">
        <v>21</v>
      </c>
      <c r="J11" s="1">
        <v>2018</v>
      </c>
      <c r="K11" s="1">
        <v>16</v>
      </c>
      <c r="L11" s="1">
        <v>4.3499999999999996</v>
      </c>
      <c r="N11" s="1">
        <v>0</v>
      </c>
      <c r="Q11" s="1">
        <v>5</v>
      </c>
      <c r="R11" s="1">
        <v>5</v>
      </c>
      <c r="S11" s="1">
        <v>5</v>
      </c>
      <c r="T11" s="1">
        <v>4</v>
      </c>
      <c r="U11" s="1">
        <v>5</v>
      </c>
      <c r="V11" s="1">
        <v>5</v>
      </c>
      <c r="W11" s="1">
        <v>4</v>
      </c>
      <c r="X11" s="1">
        <v>4</v>
      </c>
      <c r="Y11" s="1">
        <v>4</v>
      </c>
      <c r="Z11" s="1">
        <v>4</v>
      </c>
      <c r="AA11" s="1">
        <v>5</v>
      </c>
      <c r="AB11" s="1">
        <v>4</v>
      </c>
      <c r="AC11" s="1">
        <v>5</v>
      </c>
      <c r="AD11" s="1">
        <v>5</v>
      </c>
      <c r="AE11" s="1">
        <v>5</v>
      </c>
      <c r="AF11" s="1">
        <v>4</v>
      </c>
    </row>
    <row r="12" spans="1:32" x14ac:dyDescent="0.2">
      <c r="A12" s="1">
        <v>1</v>
      </c>
      <c r="B12" s="1" t="s">
        <v>37</v>
      </c>
      <c r="C12" s="1" t="s">
        <v>38</v>
      </c>
      <c r="D12" s="1">
        <v>680</v>
      </c>
      <c r="E12" s="1">
        <v>1</v>
      </c>
      <c r="F12" s="1">
        <v>1</v>
      </c>
      <c r="G12" s="1" t="s">
        <v>21</v>
      </c>
      <c r="J12" s="1">
        <v>2018</v>
      </c>
      <c r="K12" s="1">
        <v>16</v>
      </c>
      <c r="L12" s="1">
        <v>4.4000000000000004</v>
      </c>
      <c r="N12" s="1">
        <v>1</v>
      </c>
      <c r="Q12" s="1">
        <v>4</v>
      </c>
      <c r="R12" s="1">
        <v>4</v>
      </c>
      <c r="S12" s="1">
        <v>5</v>
      </c>
      <c r="T12" s="1">
        <v>4</v>
      </c>
      <c r="U12" s="1">
        <v>5</v>
      </c>
      <c r="V12" s="1">
        <v>5</v>
      </c>
      <c r="W12" s="1">
        <v>4</v>
      </c>
      <c r="X12" s="1">
        <v>4</v>
      </c>
      <c r="Y12" s="1">
        <v>4</v>
      </c>
      <c r="Z12" s="1">
        <v>4</v>
      </c>
      <c r="AA12" s="1">
        <v>5</v>
      </c>
      <c r="AB12" s="1">
        <v>4</v>
      </c>
      <c r="AC12" s="1">
        <v>4</v>
      </c>
      <c r="AD12" s="1">
        <v>4</v>
      </c>
      <c r="AE12" s="1">
        <v>5</v>
      </c>
      <c r="AF12" s="1">
        <v>4</v>
      </c>
    </row>
    <row r="13" spans="1:32" x14ac:dyDescent="0.2">
      <c r="A13" s="1">
        <v>1</v>
      </c>
      <c r="B13" s="1" t="s">
        <v>39</v>
      </c>
      <c r="C13" s="1" t="s">
        <v>40</v>
      </c>
      <c r="D13" s="1">
        <v>850</v>
      </c>
      <c r="E13" s="1">
        <v>1</v>
      </c>
      <c r="F13" s="1">
        <v>1</v>
      </c>
      <c r="G13" s="1" t="s">
        <v>21</v>
      </c>
      <c r="J13" s="1">
        <v>2018</v>
      </c>
      <c r="K13" s="1">
        <v>16</v>
      </c>
      <c r="L13" s="1">
        <v>4.45</v>
      </c>
      <c r="N13" s="1">
        <v>0</v>
      </c>
      <c r="Q13" s="1">
        <v>5</v>
      </c>
      <c r="R13" s="1">
        <v>4</v>
      </c>
      <c r="S13" s="1">
        <v>5</v>
      </c>
      <c r="T13" s="1">
        <v>3</v>
      </c>
      <c r="U13" s="1">
        <v>5</v>
      </c>
      <c r="V13" s="1">
        <v>4</v>
      </c>
      <c r="W13" s="1">
        <v>4</v>
      </c>
      <c r="X13" s="1">
        <v>4</v>
      </c>
      <c r="Y13" s="1">
        <v>4</v>
      </c>
      <c r="Z13" s="1">
        <v>5</v>
      </c>
      <c r="AA13" s="1">
        <v>5</v>
      </c>
      <c r="AB13" s="1">
        <v>3</v>
      </c>
      <c r="AC13" s="1">
        <v>4</v>
      </c>
      <c r="AD13" s="1">
        <v>4</v>
      </c>
      <c r="AE13" s="1">
        <v>5</v>
      </c>
      <c r="AF13" s="1">
        <v>4</v>
      </c>
    </row>
    <row r="14" spans="1:32" x14ac:dyDescent="0.2">
      <c r="A14" s="1">
        <v>1</v>
      </c>
      <c r="B14" s="1" t="s">
        <v>41</v>
      </c>
      <c r="C14" s="1" t="s">
        <v>42</v>
      </c>
      <c r="D14" s="1">
        <v>860</v>
      </c>
      <c r="E14" s="1">
        <v>1</v>
      </c>
      <c r="F14" s="1">
        <v>1</v>
      </c>
      <c r="G14" s="1" t="s">
        <v>21</v>
      </c>
      <c r="J14" s="1">
        <v>2018</v>
      </c>
      <c r="K14" s="1">
        <v>16</v>
      </c>
      <c r="L14" s="1">
        <v>4.54</v>
      </c>
      <c r="N14" s="1">
        <v>0</v>
      </c>
      <c r="Q14" s="1">
        <v>5</v>
      </c>
      <c r="R14" s="1">
        <v>4</v>
      </c>
      <c r="S14" s="1">
        <v>5</v>
      </c>
      <c r="T14" s="1">
        <v>4</v>
      </c>
      <c r="U14" s="1">
        <v>5</v>
      </c>
      <c r="V14" s="1">
        <v>5</v>
      </c>
      <c r="W14" s="1">
        <v>4</v>
      </c>
      <c r="X14" s="1">
        <v>4</v>
      </c>
      <c r="Y14" s="1">
        <v>4</v>
      </c>
      <c r="Z14" s="1">
        <v>5</v>
      </c>
      <c r="AA14" s="1">
        <v>4</v>
      </c>
      <c r="AB14" s="1">
        <v>4</v>
      </c>
      <c r="AC14" s="1">
        <v>5</v>
      </c>
      <c r="AD14" s="1">
        <v>4</v>
      </c>
      <c r="AE14" s="1">
        <v>5</v>
      </c>
      <c r="AF14" s="1">
        <v>4</v>
      </c>
    </row>
    <row r="15" spans="1:32" x14ac:dyDescent="0.2">
      <c r="A15" s="1">
        <v>1</v>
      </c>
      <c r="B15" s="1" t="s">
        <v>43</v>
      </c>
      <c r="C15" s="1" t="s">
        <v>44</v>
      </c>
      <c r="D15" s="1">
        <v>910</v>
      </c>
      <c r="E15" s="1">
        <v>1</v>
      </c>
      <c r="F15" s="1">
        <v>1</v>
      </c>
      <c r="G15" s="1" t="s">
        <v>21</v>
      </c>
      <c r="J15" s="1">
        <v>2018</v>
      </c>
      <c r="K15" s="1">
        <v>16</v>
      </c>
      <c r="L15" s="1">
        <v>4.47</v>
      </c>
      <c r="N15" s="1">
        <v>0</v>
      </c>
      <c r="Q15" s="1">
        <v>5</v>
      </c>
      <c r="R15" s="1">
        <v>5</v>
      </c>
      <c r="S15" s="1">
        <v>5</v>
      </c>
      <c r="T15" s="1">
        <v>4</v>
      </c>
      <c r="U15" s="1">
        <v>5</v>
      </c>
      <c r="V15" s="1">
        <v>5</v>
      </c>
      <c r="W15" s="1">
        <v>4</v>
      </c>
      <c r="X15" s="1">
        <v>5</v>
      </c>
      <c r="Y15" s="1">
        <v>4</v>
      </c>
      <c r="Z15" s="1">
        <v>4</v>
      </c>
      <c r="AA15" s="1">
        <v>5</v>
      </c>
      <c r="AB15" s="1">
        <v>5</v>
      </c>
      <c r="AC15" s="1">
        <v>5</v>
      </c>
      <c r="AD15" s="1">
        <v>4</v>
      </c>
      <c r="AE15" s="1">
        <v>5</v>
      </c>
      <c r="AF15" s="1">
        <v>5</v>
      </c>
    </row>
    <row r="16" spans="1:32" x14ac:dyDescent="0.2">
      <c r="A16" s="1">
        <v>1</v>
      </c>
      <c r="B16" s="1" t="s">
        <v>45</v>
      </c>
      <c r="C16" s="1" t="s">
        <v>46</v>
      </c>
      <c r="D16" s="1">
        <v>920</v>
      </c>
      <c r="E16" s="1">
        <v>1</v>
      </c>
      <c r="F16" s="1">
        <v>1</v>
      </c>
      <c r="G16" s="1" t="s">
        <v>21</v>
      </c>
      <c r="J16" s="1">
        <v>2018</v>
      </c>
      <c r="K16" s="1">
        <v>16</v>
      </c>
      <c r="L16" s="1">
        <v>4.4800000000000004</v>
      </c>
      <c r="N16" s="1">
        <v>1</v>
      </c>
      <c r="Q16" s="1">
        <v>5</v>
      </c>
      <c r="R16" s="1">
        <v>4</v>
      </c>
      <c r="S16" s="1">
        <v>5</v>
      </c>
      <c r="T16" s="1">
        <v>3</v>
      </c>
      <c r="U16" s="1">
        <v>5</v>
      </c>
      <c r="V16" s="1">
        <v>4</v>
      </c>
      <c r="W16" s="1">
        <v>3</v>
      </c>
      <c r="X16" s="1">
        <v>5</v>
      </c>
      <c r="Y16" s="1">
        <v>3</v>
      </c>
      <c r="Z16" s="1">
        <v>5</v>
      </c>
      <c r="AA16" s="1">
        <v>5</v>
      </c>
      <c r="AB16" s="1">
        <v>5</v>
      </c>
      <c r="AC16" s="1">
        <v>5</v>
      </c>
      <c r="AD16" s="1">
        <v>3</v>
      </c>
      <c r="AE16" s="1">
        <v>5</v>
      </c>
      <c r="AF16" s="1">
        <v>5</v>
      </c>
    </row>
    <row r="17" spans="1:32" x14ac:dyDescent="0.2">
      <c r="A17" s="1">
        <v>1</v>
      </c>
      <c r="B17" s="1" t="s">
        <v>47</v>
      </c>
      <c r="C17" s="1" t="s">
        <v>48</v>
      </c>
      <c r="D17" s="1">
        <v>940</v>
      </c>
      <c r="E17" s="1">
        <v>1</v>
      </c>
      <c r="F17" s="1">
        <v>1</v>
      </c>
      <c r="G17" s="1" t="s">
        <v>21</v>
      </c>
      <c r="J17" s="1">
        <v>2018</v>
      </c>
      <c r="K17" s="1">
        <v>16</v>
      </c>
      <c r="L17" s="1">
        <v>4.5199999999999996</v>
      </c>
      <c r="N17" s="1">
        <v>1</v>
      </c>
      <c r="Q17" s="1">
        <v>5</v>
      </c>
      <c r="R17" s="1">
        <v>5</v>
      </c>
      <c r="S17" s="1">
        <v>5</v>
      </c>
      <c r="T17" s="1">
        <v>4</v>
      </c>
      <c r="U17" s="1">
        <v>5</v>
      </c>
      <c r="V17" s="1">
        <v>5</v>
      </c>
      <c r="W17" s="1">
        <v>4</v>
      </c>
      <c r="X17" s="1">
        <v>4</v>
      </c>
      <c r="Y17" s="1">
        <v>4</v>
      </c>
      <c r="Z17" s="1">
        <v>4</v>
      </c>
      <c r="AA17" s="1">
        <v>5</v>
      </c>
      <c r="AB17" s="1">
        <v>4</v>
      </c>
      <c r="AC17" s="1">
        <v>4</v>
      </c>
      <c r="AD17" s="1">
        <v>4</v>
      </c>
      <c r="AE17" s="1">
        <v>5</v>
      </c>
      <c r="AF17" s="1">
        <v>4</v>
      </c>
    </row>
    <row r="18" spans="1:32" x14ac:dyDescent="0.2">
      <c r="A18" s="1">
        <v>1</v>
      </c>
      <c r="B18" s="1" t="s">
        <v>49</v>
      </c>
      <c r="C18" s="1" t="s">
        <v>49</v>
      </c>
      <c r="D18" s="1" t="s">
        <v>50</v>
      </c>
      <c r="E18" s="1">
        <v>1</v>
      </c>
      <c r="F18" s="1">
        <v>0</v>
      </c>
      <c r="G18" s="1" t="s">
        <v>50</v>
      </c>
      <c r="K18" s="1">
        <v>16</v>
      </c>
      <c r="Q18" s="1">
        <v>2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2</v>
      </c>
      <c r="AB18" s="1">
        <v>2</v>
      </c>
      <c r="AC18" s="1">
        <v>2</v>
      </c>
      <c r="AD18" s="1">
        <v>1</v>
      </c>
      <c r="AE18" s="1">
        <v>1</v>
      </c>
      <c r="AF18" s="1">
        <v>2</v>
      </c>
    </row>
    <row r="19" spans="1:32" x14ac:dyDescent="0.2">
      <c r="A19" s="1">
        <v>1</v>
      </c>
      <c r="B19" s="1" t="s">
        <v>51</v>
      </c>
      <c r="C19" s="1" t="s">
        <v>51</v>
      </c>
      <c r="D19" s="1" t="s">
        <v>50</v>
      </c>
      <c r="E19" s="1">
        <v>1</v>
      </c>
      <c r="F19" s="1">
        <v>0</v>
      </c>
      <c r="G19" s="1" t="s">
        <v>50</v>
      </c>
      <c r="K19" s="1">
        <v>16</v>
      </c>
      <c r="Q19" s="1">
        <v>2</v>
      </c>
      <c r="R19" s="1">
        <v>12</v>
      </c>
      <c r="S19" s="1">
        <v>4</v>
      </c>
      <c r="T19" s="1">
        <v>4</v>
      </c>
      <c r="U19" s="1">
        <v>4</v>
      </c>
      <c r="V19" s="1">
        <v>12</v>
      </c>
      <c r="W19" s="1">
        <v>4</v>
      </c>
      <c r="X19" s="1">
        <v>4</v>
      </c>
      <c r="Y19" s="1">
        <v>2</v>
      </c>
      <c r="Z19" s="1">
        <v>2</v>
      </c>
      <c r="AA19" s="1">
        <v>2</v>
      </c>
      <c r="AB19" s="1">
        <v>2</v>
      </c>
      <c r="AC19" s="1">
        <v>12</v>
      </c>
      <c r="AD19" s="1" t="s">
        <v>30</v>
      </c>
      <c r="AE19" s="1">
        <v>4</v>
      </c>
      <c r="AF19" s="1">
        <v>4</v>
      </c>
    </row>
    <row r="21" spans="1:32" x14ac:dyDescent="0.2">
      <c r="A21" s="1" t="s">
        <v>52</v>
      </c>
    </row>
    <row r="22" spans="1:32" x14ac:dyDescent="0.2">
      <c r="A22" s="1" t="s">
        <v>30</v>
      </c>
    </row>
    <row r="23" spans="1:32" x14ac:dyDescent="0.2">
      <c r="A23" s="1" t="s">
        <v>30</v>
      </c>
    </row>
    <row r="24" spans="1:32" x14ac:dyDescent="0.2">
      <c r="A24" s="1" t="s">
        <v>30</v>
      </c>
    </row>
    <row r="25" spans="1:32" x14ac:dyDescent="0.2">
      <c r="A25" s="1" t="s">
        <v>30</v>
      </c>
    </row>
    <row r="26" spans="1:32" x14ac:dyDescent="0.2">
      <c r="A26" s="1" t="s">
        <v>30</v>
      </c>
    </row>
    <row r="27" spans="1:32" x14ac:dyDescent="0.2">
      <c r="A27" s="1" t="s">
        <v>30</v>
      </c>
    </row>
    <row r="28" spans="1:32" x14ac:dyDescent="0.2">
      <c r="A28" s="1" t="s">
        <v>30</v>
      </c>
    </row>
    <row r="29" spans="1:32" x14ac:dyDescent="0.2">
      <c r="A29" s="1" t="s">
        <v>30</v>
      </c>
    </row>
    <row r="30" spans="1:32" x14ac:dyDescent="0.2">
      <c r="A30" s="1" t="s">
        <v>30</v>
      </c>
    </row>
    <row r="31" spans="1:32" x14ac:dyDescent="0.2">
      <c r="A31" s="1" t="s">
        <v>30</v>
      </c>
    </row>
    <row r="32" spans="1:32" x14ac:dyDescent="0.2">
      <c r="A32" s="1" t="s">
        <v>30</v>
      </c>
    </row>
    <row r="33" spans="1:1" x14ac:dyDescent="0.2">
      <c r="A33" s="1" t="s">
        <v>30</v>
      </c>
    </row>
    <row r="34" spans="1:1" x14ac:dyDescent="0.2">
      <c r="A34" s="1" t="s">
        <v>30</v>
      </c>
    </row>
    <row r="35" spans="1:1" x14ac:dyDescent="0.2">
      <c r="A35" s="1" t="s">
        <v>30</v>
      </c>
    </row>
    <row r="36" spans="1:1" x14ac:dyDescent="0.2">
      <c r="A36" s="1" t="s">
        <v>30</v>
      </c>
    </row>
    <row r="37" spans="1:1" x14ac:dyDescent="0.2">
      <c r="A37" s="1" t="s">
        <v>30</v>
      </c>
    </row>
    <row r="39" spans="1:1" x14ac:dyDescent="0.2">
      <c r="A39" s="1" t="s">
        <v>53</v>
      </c>
    </row>
    <row r="40" spans="1:1" x14ac:dyDescent="0.2">
      <c r="A40" s="1" t="s">
        <v>30</v>
      </c>
    </row>
    <row r="41" spans="1:1" x14ac:dyDescent="0.2">
      <c r="A41" s="1" t="s">
        <v>30</v>
      </c>
    </row>
    <row r="42" spans="1:1" x14ac:dyDescent="0.2">
      <c r="A42" s="1" t="s">
        <v>30</v>
      </c>
    </row>
    <row r="43" spans="1:1" x14ac:dyDescent="0.2">
      <c r="A43" s="1" t="s">
        <v>30</v>
      </c>
    </row>
    <row r="44" spans="1:1" x14ac:dyDescent="0.2">
      <c r="A44" s="1" t="s">
        <v>30</v>
      </c>
    </row>
    <row r="45" spans="1:1" x14ac:dyDescent="0.2">
      <c r="A45" s="1" t="s">
        <v>30</v>
      </c>
    </row>
    <row r="46" spans="1:1" x14ac:dyDescent="0.2">
      <c r="A46" s="1" t="s">
        <v>30</v>
      </c>
    </row>
    <row r="47" spans="1:1" x14ac:dyDescent="0.2">
      <c r="A47" s="1" t="s">
        <v>30</v>
      </c>
    </row>
    <row r="48" spans="1:1" x14ac:dyDescent="0.2">
      <c r="A48" s="1" t="s">
        <v>30</v>
      </c>
    </row>
    <row r="49" spans="1:1" x14ac:dyDescent="0.2">
      <c r="A49" s="1" t="s">
        <v>30</v>
      </c>
    </row>
    <row r="50" spans="1:1" x14ac:dyDescent="0.2">
      <c r="A50" s="1" t="s">
        <v>30</v>
      </c>
    </row>
    <row r="51" spans="1:1" x14ac:dyDescent="0.2">
      <c r="A51" s="1" t="s">
        <v>30</v>
      </c>
    </row>
    <row r="52" spans="1:1" x14ac:dyDescent="0.2">
      <c r="A52" s="1" t="s">
        <v>30</v>
      </c>
    </row>
    <row r="53" spans="1:1" x14ac:dyDescent="0.2">
      <c r="A53" s="1" t="s">
        <v>30</v>
      </c>
    </row>
    <row r="54" spans="1:1" x14ac:dyDescent="0.2">
      <c r="A54" s="1" t="s">
        <v>30</v>
      </c>
    </row>
    <row r="55" spans="1:1" x14ac:dyDescent="0.2">
      <c r="A55" s="1" t="s">
        <v>30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Final Results</vt:lpstr>
      <vt:lpstr>Open questions</vt:lpstr>
      <vt:lpstr>Data</vt:lpstr>
      <vt:lpstr>Graph Activity - % 4 &amp; 5</vt:lpstr>
      <vt:lpstr>Radar Activity</vt:lpstr>
      <vt:lpstr>Graph - Activity</vt:lpstr>
      <vt:lpstr>Lotus!Consumi_4</vt:lpstr>
    </vt:vector>
  </TitlesOfParts>
  <Company>ITC of the 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</dc:creator>
  <cp:lastModifiedBy>Xiaoling Zhang</cp:lastModifiedBy>
  <cp:lastPrinted>2004-10-25T15:09:21Z</cp:lastPrinted>
  <dcterms:created xsi:type="dcterms:W3CDTF">1999-03-19T14:38:08Z</dcterms:created>
  <dcterms:modified xsi:type="dcterms:W3CDTF">2019-12-02T17:05:47Z</dcterms:modified>
</cp:coreProperties>
</file>